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P:\06 BMU\62 Klimaschutz\62008 AnpaSo\685_Förderbekanntmachung\FRL_2024\04_Vorhabenbeschreibung\Final\"/>
    </mc:Choice>
  </mc:AlternateContent>
  <workbookProtection workbookPassword="EBCC" lockStructure="1"/>
  <bookViews>
    <workbookView xWindow="19095" yWindow="-8310" windowWidth="38625" windowHeight="21225"/>
  </bookViews>
  <sheets>
    <sheet name="ANLEITUNG" sheetId="57" r:id="rId1"/>
    <sheet name="A | Basisdaten" sheetId="25" r:id="rId2"/>
    <sheet name="B | Arbeitsplan" sheetId="27" r:id="rId3"/>
    <sheet name="C | Zeitplan" sheetId="28" r:id="rId4"/>
    <sheet name="D | Ressourcenplan" sheetId="40" r:id="rId5"/>
    <sheet name="E | Bestätigungen" sheetId="53" r:id="rId6"/>
    <sheet name="F | Anlagen" sheetId="48" r:id="rId7"/>
    <sheet name="Anlagen-Matrix" sheetId="49" state="hidden" r:id="rId8"/>
    <sheet name="Auswahl" sheetId="30" state="hidden" r:id="rId9"/>
  </sheets>
  <definedNames>
    <definedName name="_ftn1" localSheetId="7">'Anlagen-Matrix'!$D$26</definedName>
    <definedName name="_ftn2" localSheetId="7">'Anlagen-Matrix'!$D$27</definedName>
    <definedName name="_ftn3" localSheetId="7">'Anlagen-Matrix'!#REF!</definedName>
    <definedName name="_ftn4" localSheetId="7">'Anlagen-Matrix'!$L$1</definedName>
    <definedName name="_ftn5" localSheetId="7">'Anlagen-Matrix'!$L$2</definedName>
    <definedName name="_ftn6" localSheetId="7">'Anlagen-Matrix'!#REF!</definedName>
    <definedName name="_ftn7" localSheetId="7">'Anlagen-Matrix'!$L$21</definedName>
    <definedName name="_ftn8" localSheetId="7">'Anlagen-Matrix'!$L$25</definedName>
    <definedName name="_ftn9" localSheetId="7">'Anlagen-Matrix'!$L$26</definedName>
    <definedName name="_ftnref1" localSheetId="7">'Anlagen-Matrix'!#REF!</definedName>
    <definedName name="_ftnref2" localSheetId="7">'Anlagen-Matrix'!#REF!</definedName>
    <definedName name="_ftnref4" localSheetId="7">'Anlagen-Matrix'!$D$18</definedName>
    <definedName name="_ftnref7" localSheetId="7">'Anlagen-Matrix'!$D$21</definedName>
    <definedName name="_xlnm.Print_Area" localSheetId="1">'A | Basisdaten'!$B$2:$AM$86</definedName>
    <definedName name="_xlnm.Print_Area" localSheetId="0">ANLEITUNG!$B$2:$AM$65</definedName>
    <definedName name="_xlnm.Print_Area" localSheetId="2">'B | Arbeitsplan'!$B$2:$AM$154</definedName>
    <definedName name="_xlnm.Print_Area" localSheetId="3">'C | Zeitplan'!$B$2:$AS$42</definedName>
    <definedName name="_xlnm.Print_Area" localSheetId="4">'D | Ressourcenplan'!$B$2:$K$61</definedName>
    <definedName name="_xlnm.Print_Area" localSheetId="5">'E | Bestätigungen'!$B$2:$AM$56</definedName>
    <definedName name="_xlnm.Print_Area" localSheetId="6">'F | Anlagen'!$B$2:$AM$56</definedName>
    <definedName name="_xlnm.Print_Titles" localSheetId="1">'A | Basisdaten'!$2:$4</definedName>
    <definedName name="_xlnm.Print_Titles" localSheetId="2">'B | Arbeitsplan'!$2:$4</definedName>
    <definedName name="_xlnm.Print_Titles" localSheetId="3">'C | Zeitplan'!$2:$4</definedName>
    <definedName name="_xlnm.Print_Titles" localSheetId="4">'D | Ressourcenplan'!$2:$4</definedName>
    <definedName name="_xlnm.Print_Titles" localSheetId="5">'E | Bestätigungen'!$2:$4</definedName>
    <definedName name="_xlnm.Print_Titles" localSheetId="6">'F | Anlagen'!$2:$4</definedName>
    <definedName name="EingabeZelleXYZ">Auswahl!$AQ$8</definedName>
    <definedName name="feldAnlagenKommentare">'F | Anlagen'!$D$52</definedName>
    <definedName name="feldAnmerkungenÖffentlichkeitsarbeit">'D | Ressourcenplan'!$D$32</definedName>
    <definedName name="feldAnpassungskonzept">'A | Basisdaten'!$AQ$16</definedName>
    <definedName name="feldAnzahlEinrichtungen">'A | Basisdaten'!$M$28</definedName>
    <definedName name="feldAnzahlPersonenDauerhaft">'A | Basisdaten'!$AF$51</definedName>
    <definedName name="feldAnzahlPersonenMitarbeiter">'A | Basisdaten'!$AF$53</definedName>
    <definedName name="feldAnzahlPersonenTemporär">'A | Basisdaten'!$AF$52</definedName>
    <definedName name="feldAP1Beginn">'B | Arbeitsplan'!$M$34</definedName>
    <definedName name="feldAP1Bestätigung">'B | Arbeitsplan'!$AQ$41</definedName>
    <definedName name="feldAP1Ende">'B | Arbeitsplan'!$X$34</definedName>
    <definedName name="feldAP2Beginn">'B | Arbeitsplan'!$M$48</definedName>
    <definedName name="feldAP2Beratungstage">'B | Arbeitsplan'!$M$50</definedName>
    <definedName name="feldAP2Ende">'B | Arbeitsplan'!$X$48</definedName>
    <definedName name="feldAP2Gesamtausgaben">'B | Arbeitsplan'!$AH$50</definedName>
    <definedName name="feldAP2Tagessatz">'B | Arbeitsplan'!$X$50</definedName>
    <definedName name="feldAP3Beginn">'B | Arbeitsplan'!$M$61</definedName>
    <definedName name="feldAP3Ende">'B | Arbeitsplan'!$X$61</definedName>
    <definedName name="feldAP3Gesamtausgaben">'B | Arbeitsplan'!$AH$63</definedName>
    <definedName name="feldAP3Tagessatz">'B | Arbeitsplan'!$X$63</definedName>
    <definedName name="feldAP4Beginn">'B | Arbeitsplan'!$M$74</definedName>
    <definedName name="feldAP4Beratungstage">'B | Arbeitsplan'!$M$76</definedName>
    <definedName name="feldAP4Ende">'B | Arbeitsplan'!$X$74</definedName>
    <definedName name="feldAP4Gesamtausgaben">'B | Arbeitsplan'!$AH$76</definedName>
    <definedName name="feldAP4Tagessatz">'B | Arbeitsplan'!$X$76</definedName>
    <definedName name="feldAP5Beginn">'B | Arbeitsplan'!$M$87</definedName>
    <definedName name="feldAP5Beratungstage">'B | Arbeitsplan'!$M$89</definedName>
    <definedName name="feldAP5Ende">'B | Arbeitsplan'!$X$87</definedName>
    <definedName name="feldAP5Gesamtausgaben">'B | Arbeitsplan'!$AH$89</definedName>
    <definedName name="feldAP5Tagessatz">'B | Arbeitsplan'!$X$89</definedName>
    <definedName name="feldAP6Beginn">'B | Arbeitsplan'!$M$100</definedName>
    <definedName name="feldAP6Beratungstage">'B | Arbeitsplan'!$M$102</definedName>
    <definedName name="feldAP6Ende">'B | Arbeitsplan'!$X$100</definedName>
    <definedName name="feldAP6Gesamtausgaben">'B | Arbeitsplan'!$AH$102</definedName>
    <definedName name="feldAP6Tagessatz">'B | Arbeitsplan'!$X$102</definedName>
    <definedName name="feldAP7Beginn">'B | Arbeitsplan'!$M$115</definedName>
    <definedName name="feldAP7Beratungstage">'B | Arbeitsplan'!$M$117</definedName>
    <definedName name="feldAP7Ende">'B | Arbeitsplan'!$X$115</definedName>
    <definedName name="feldAP7Gesamtausgaben">'B | Arbeitsplan'!$AH$117</definedName>
    <definedName name="feldAP7Tagessatz">'B | Arbeitsplan'!$X$117</definedName>
    <definedName name="feldAP7Titel">'B | Arbeitsplan'!$M$111</definedName>
    <definedName name="feldAP8Beginn">'B | Arbeitsplan'!$M$128</definedName>
    <definedName name="feldAP8Beratungstage">'B | Arbeitsplan'!$M$130</definedName>
    <definedName name="feldAP8Ende">'B | Arbeitsplan'!$X$128</definedName>
    <definedName name="feldAP8Gesamtausgaben">'B | Arbeitsplan'!$AH$130</definedName>
    <definedName name="feldAP8Tagessatz">'B | Arbeitsplan'!$X$130</definedName>
    <definedName name="feldAP8Titel">'B | Arbeitsplan'!$M$124</definedName>
    <definedName name="feldAP9Beginn">'B | Arbeitsplan'!$M$141</definedName>
    <definedName name="feldAP9Beratungstage">'B | Arbeitsplan'!$M$143</definedName>
    <definedName name="feldAP9Ende">'B | Arbeitsplan'!$X$141</definedName>
    <definedName name="feldAP9Gesamtausgaben">'B | Arbeitsplan'!$AH$143</definedName>
    <definedName name="feldAP9Tagessatz">'B | Arbeitsplan'!$X$143</definedName>
    <definedName name="feldAP9Titel">'B | Arbeitsplan'!$M$137</definedName>
    <definedName name="feldAPBeratungstageGesamt">'B | Arbeitsplan'!$M$150</definedName>
    <definedName name="feldAPGesamtausgaben">'B | Arbeitsplan'!$AH$150</definedName>
    <definedName name="feldArtEinrichtung">'A | Basisdaten'!$M$39</definedName>
    <definedName name="feldBeantragteMittel">'D | Ressourcenplan'!$F$42</definedName>
    <definedName name="feldBegründungFörderquote">'D | Ressourcenplan'!$F$45</definedName>
    <definedName name="feldBestätigungenAdministration">'E | Bestätigungen'!$AQ$10</definedName>
    <definedName name="feldBestätigungenBeihilfrecht">'E | Bestätigungen'!$D$31</definedName>
    <definedName name="feldBestätigungenEigenmittel">'E | Bestätigungen'!$AQ$12</definedName>
    <definedName name="feldBestätigungenExcelPDFAbgleich">'E | Bestätigungen'!$AQ$18</definedName>
    <definedName name="feldBestätigungenFördermittelEU">'E | Bestätigungen'!$AQ$16</definedName>
    <definedName name="feldBestätigungenInsolvenz">'E | Bestätigungen'!$AQ$14</definedName>
    <definedName name="feldBestätigungenMaßnahmenFreiwillig">'E | Bestätigungen'!$AQ$43</definedName>
    <definedName name="feldBestätigungenMaßnahmenNichtBegonnen">'E | Bestätigungen'!$AQ$45</definedName>
    <definedName name="feldBestätigungenMaßnahmenVergabe">'E | Bestätigungen'!$AQ$49</definedName>
    <definedName name="feldBestätigungenMaßnahmenVergabe2">'E | Bestätigungen'!$AQ$51</definedName>
    <definedName name="feldBestätigungenMaßnahmenVoraussetzungen">'E | Bestätigungen'!$AQ$47</definedName>
    <definedName name="feldBestätigungenRechtlichSelbstständig">'E | Bestätigungen'!$AQ$8</definedName>
    <definedName name="feldBestätigungenWirtschaftlicherVorteil">'E | Bestätigungen'!$AQ$24</definedName>
    <definedName name="feldBestätigungenWirtschaftlicherVorteilKommentar">'E | Bestätigungen'!$D$26</definedName>
    <definedName name="feldBestätigungenZwischenstaatlichDienstleitung">'E | Bestätigungen'!$E$35</definedName>
    <definedName name="feldBestätigungenZwischenstaatlichGeographie">'E | Bestätigungen'!$E$37</definedName>
    <definedName name="feldBetroffenheitKlimawandel">'B | Arbeitsplan'!$D$9</definedName>
    <definedName name="feldBlattVollständigA">'A | Basisdaten'!$D$86</definedName>
    <definedName name="feldBlattVollständigB">'B | Arbeitsplan'!$D$152</definedName>
    <definedName name="feldBlattVollständigC">'C | Zeitplan'!$D$40</definedName>
    <definedName name="feldBlattVollständigD">'D | Ressourcenplan'!$F$59</definedName>
    <definedName name="feldBlattVollständigE">'E | Bestätigungen'!$D$54</definedName>
    <definedName name="feldBlattVollständigF">'F | Anlagen'!$D$54</definedName>
    <definedName name="feldBundesland">'A | Basisdaten'!$M$45</definedName>
    <definedName name="feldDauer">'A | Basisdaten'!$X$12</definedName>
    <definedName name="feldEigenmittel">'D | Ressourcenplan'!$F$43</definedName>
    <definedName name="feldErläuterungProjektlaufzeit">'A | Basisdaten'!$M$14</definedName>
    <definedName name="feldErreichbareEinrichtungen">'A | Basisdaten'!$AC$71</definedName>
    <definedName name="feldFinanzschwach">'D | Ressourcenplan'!$F$46</definedName>
    <definedName name="feldFörderquote">'D | Ressourcenplan'!$F$40</definedName>
    <definedName name="feldGeographischeAusbreitung">'A | Basisdaten'!$M$30</definedName>
    <definedName name="feldGesamtausgabenÖffentlichkeitsarbeit">'D | Ressourcenplan'!$H$29</definedName>
    <definedName name="feldGesamtmittel">'D | Ressourcenplan'!$F$38</definedName>
    <definedName name="feldHausnummer">'A | Basisdaten'!$AH$41</definedName>
    <definedName name="feldKlimaanpassungAusganssituation">'B | Arbeitsplan'!$M$17</definedName>
    <definedName name="feldKlimaanpassungZielwert">'B | Arbeitsplan'!$M$18</definedName>
    <definedName name="feldKlimafolgeHitze">'B | Arbeitsplan'!$AQ$11</definedName>
    <definedName name="feldKlimafolgeStarkregen">'B | Arbeitsplan'!$AQ$13</definedName>
    <definedName name="feldKlimafolgeStarkwind">'B | Arbeitsplan'!$AQ$17</definedName>
    <definedName name="feldKlimafolgeTrockenheit">'B | Arbeitsplan'!$AQ$12</definedName>
    <definedName name="feldKlimafolgeÜberschwemmung">'B | Arbeitsplan'!$AQ$15</definedName>
    <definedName name="feldKurzvorstellung">'A | Basisdaten'!$D$48</definedName>
    <definedName name="feldNameAntragsstellende">'A | Basisdaten'!$M$22</definedName>
    <definedName name="feldNameEinrichtung">'A | Basisdaten'!$M$37</definedName>
    <definedName name="feldNetzwerkAnzahlEinrichtungen1">'A | Basisdaten'!$S$60</definedName>
    <definedName name="feldNetzwerkAnzahlEinrichtungen2">'A | Basisdaten'!$S$62</definedName>
    <definedName name="feldNetzwerkAnzahlEinrichtungen3">'A | Basisdaten'!$S$64</definedName>
    <definedName name="feldNetzwerkAnzahlEinrichtungen4">'A | Basisdaten'!$S$66</definedName>
    <definedName name="feldNetzwerkAnzahlEinrichtungen5">'A | Basisdaten'!$S$68</definedName>
    <definedName name="feldNetzwerkart1">'A | Basisdaten'!$K$60</definedName>
    <definedName name="feldNetzwerkart2">'A | Basisdaten'!$K$62</definedName>
    <definedName name="feldNetzwerkart3">'A | Basisdaten'!$K$64</definedName>
    <definedName name="feldNetzwerkart4">'A | Basisdaten'!$K$66</definedName>
    <definedName name="feldNetzwerkart5">'A | Basisdaten'!$K$68</definedName>
    <definedName name="feldNetzwerkartWohlfahrtsverband1">'A | Basisdaten'!$K$61</definedName>
    <definedName name="feldNetzwerkartWohlfahrtsverband2">'A | Basisdaten'!$K$63</definedName>
    <definedName name="feldNetzwerkartWohlfahrtsverband3">'A | Basisdaten'!$K$65</definedName>
    <definedName name="feldNetzwerkartWohlfahrtsverband4">'A | Basisdaten'!$K$67</definedName>
    <definedName name="feldNetzwerkartWohlfahrtsverband5">'A | Basisdaten'!$K$69</definedName>
    <definedName name="feldNetzwerkGeographischeAusdehnung1">'A | Basisdaten'!$X$60</definedName>
    <definedName name="feldNetzwerkGeographischeAusdehnung2">'A | Basisdaten'!$X$62</definedName>
    <definedName name="feldNetzwerkGeographischeAusdehnung3">'A | Basisdaten'!$X$64</definedName>
    <definedName name="feldNetzwerkGeographischeAusdehnung4">'A | Basisdaten'!$X$66</definedName>
    <definedName name="feldNetzwerkGeographischeAusdehnung5">'A | Basisdaten'!$X$68</definedName>
    <definedName name="feldNetzwerkName1">'A | Basisdaten'!$E$60</definedName>
    <definedName name="feldNetzwerkName2">'A | Basisdaten'!$E$62</definedName>
    <definedName name="feldNetzwerkName3">'A | Basisdaten'!$E$64</definedName>
    <definedName name="feldNetzwerkName4">'A | Basisdaten'!$E$66</definedName>
    <definedName name="feldNetzwerkName5">'A | Basisdaten'!$E$68</definedName>
    <definedName name="feldNetzwerkVerbreitung1">'A | Basisdaten'!$AH$60</definedName>
    <definedName name="feldNetzwerkVerbreitung2">'A | Basisdaten'!$AH$62</definedName>
    <definedName name="feldNetzwerkVerbreitung3">'A | Basisdaten'!$AH$64</definedName>
    <definedName name="feldNetzwerkVerbreitung4">'A | Basisdaten'!$AH$66</definedName>
    <definedName name="feldNetzwerkVerbreitung5">'A | Basisdaten'!$AH$68</definedName>
    <definedName name="feldNetzwerkVerbreitungskanäle1">'A | Basisdaten'!$AC$60</definedName>
    <definedName name="feldNetzwerkVerbreitungskanäle2">'A | Basisdaten'!$AC$62</definedName>
    <definedName name="feldNetzwerkVerbreitungskanäle3">'A | Basisdaten'!$AC$64</definedName>
    <definedName name="feldNetzwerkVerbreitungskanäle4">'A | Basisdaten'!$AC$66</definedName>
    <definedName name="feldNetzwerkVerbreitungskanäle5">'A | Basisdaten'!$AC$68</definedName>
    <definedName name="feldOnlineKennung">'A | Basisdaten'!$M$8</definedName>
    <definedName name="feldPflichtanlage1Bestätigung">'F | Anlagen'!$AD$9</definedName>
    <definedName name="feldPflichtanlage1Titel">'F | Anlagen'!$D$9</definedName>
    <definedName name="feldPflichtanlage2Bestätigung">'F | Anlagen'!$AD$11</definedName>
    <definedName name="feldPflichtanlage2Titel">'F | Anlagen'!$D$11</definedName>
    <definedName name="feldPflichtanlage3Bestätigung">'F | Anlagen'!$AD$13</definedName>
    <definedName name="feldPflichtanlage3Titel">'F | Anlagen'!$D$13</definedName>
    <definedName name="feldPflichtanlage4Bestätigung">'F | Anlagen'!$AD$15</definedName>
    <definedName name="feldPflichtanlage4Titel">'F | Anlagen'!$D$15</definedName>
    <definedName name="feldPflichtanlage5Bestätigung">'F | Anlagen'!$AD$17</definedName>
    <definedName name="feldPflichtanlage5Titel">'F | Anlagen'!$D$17</definedName>
    <definedName name="feldPflichtanlage6Bestätigung">'F | Anlagen'!$AD$19</definedName>
    <definedName name="feldPflichtanlage6Titel">'F | Anlagen'!$D$19</definedName>
    <definedName name="feldPLZ">'A | Basisdaten'!$AH$43</definedName>
    <definedName name="feldProfiDienstreisen">'D | Ressourcenplan'!$F$55</definedName>
    <definedName name="feldProfiSachausgaben">'D | Ressourcenplan'!$F$53</definedName>
    <definedName name="feldProfiVergabeVonAufträgen">'D | Ressourcenplan'!$F$54</definedName>
    <definedName name="feldProjektstart">'A | Basisdaten'!$M$12</definedName>
    <definedName name="feldRechtspersönlichkeit">'A | Basisdaten'!$M$24</definedName>
    <definedName name="feldSonstigesBasisdaten">'A | Basisdaten'!$D$84</definedName>
    <definedName name="feldStadt">'A | Basisdaten'!$M$43</definedName>
    <definedName name="feldStraße">'A | Basisdaten'!$M$41</definedName>
    <definedName name="feldTitel">'A | Basisdaten'!$M$10</definedName>
    <definedName name="feldVerbreitungsstrategie">'A | Basisdaten'!$D$74</definedName>
    <definedName name="feldVerbreitungsstrategieNetzwerk">'A | Basisdaten'!$D$77</definedName>
    <definedName name="feldVersionsnummer">ANLEITUNG!$AH$65</definedName>
    <definedName name="feldWeitereAnlagen10Bestätigung">'F | Anlagen'!$AD$41</definedName>
    <definedName name="feldWeitereAnlagen10Titel">'F | Anlagen'!$D$41</definedName>
    <definedName name="feldWeitereAnlagen11Bestätigung">'F | Anlagen'!$AD$43</definedName>
    <definedName name="feldWeitereAnlagen11Titel">'F | Anlagen'!$D$43</definedName>
    <definedName name="feldWeitereAnlagen12Bestätigung">'F | Anlagen'!$AD$45</definedName>
    <definedName name="feldWeitereAnlagen12Titel">'F | Anlagen'!$D$45</definedName>
    <definedName name="feldWeitereAnlagen1Bestätigung">'F | Anlagen'!$AD$23</definedName>
    <definedName name="feldWeitereAnlagen1Titel">'F | Anlagen'!$D$23</definedName>
    <definedName name="feldWeitereAnlagen2Bestätigung">'F | Anlagen'!$AD$25</definedName>
    <definedName name="feldWeitereAnlagen2Titel">'F | Anlagen'!$D$25</definedName>
    <definedName name="feldWeitereAnlagen3Bestätigung">'F | Anlagen'!$AD$27</definedName>
    <definedName name="feldWeitereAnlagen3Titel">'F | Anlagen'!$D$27</definedName>
    <definedName name="feldWeitereAnlagen4Bestätigung">'F | Anlagen'!$AD$29</definedName>
    <definedName name="feldWeitereAnlagen4Titel">'F | Anlagen'!$D$29</definedName>
    <definedName name="feldWeitereAnlagen5Bestätigung">'F | Anlagen'!$AD$31</definedName>
    <definedName name="feldWeitereAnlagen5Titel">'F | Anlagen'!$D$31</definedName>
    <definedName name="feldWeitereAnlagen6Bestätigung">'F | Anlagen'!$AD$33</definedName>
    <definedName name="feldWeitereAnlagen6Titel">'F | Anlagen'!$D$33</definedName>
    <definedName name="feldWeitereAnlagen7Bestätigung">'F | Anlagen'!$AD$35</definedName>
    <definedName name="feldWeitereAnlagen7Titel">'F | Anlagen'!$D$35</definedName>
    <definedName name="feldWeitereAnlagen8Bestätigung">'F | Anlagen'!$AD$37</definedName>
    <definedName name="feldWeitereAnlagen8Titel">'F | Anlagen'!$D$37</definedName>
    <definedName name="feldWeitereAnlagen9Bestätigung">'F | Anlagen'!$AD$39</definedName>
    <definedName name="feldWeitereAnlagen9Titel">'F | Anlagen'!$D$39</definedName>
    <definedName name="feldWohlfahrtsverband">'A | Basisdaten'!$M$26</definedName>
    <definedName name="feldZeitplanBestätigung">'C | Zeitplan'!$AW$38</definedName>
    <definedName name="feldZieleKlimaanpassungskonzept">'B | Arbeitsplan'!$D$12</definedName>
    <definedName name="feldZusatzinformationKonzepterstellung">'B | Arbeitsplan'!$D$22</definedName>
    <definedName name="listAnlagenStatus">tblAnlageStatus[Pflichtanlagen]</definedName>
    <definedName name="listAntragsstellerArt">tblAntragsstellerArt[Art Antragsteller]</definedName>
    <definedName name="listArtAntragsstellerFSP3">tblAntragsstellerArtFSP3[Art Antragsteller FSP3]</definedName>
    <definedName name="listBelastung">tblBelastung[Belastung]</definedName>
    <definedName name="listBundesländer">tblBundesländer[Bundesländer]</definedName>
    <definedName name="listEigentumsverhältnisse">tblEigentumsverhältnisse[Eigentumsverhältnisse]</definedName>
    <definedName name="listEinrichtungArt">tblEinrichtungArt[Art der Einrichtungen]</definedName>
    <definedName name="listFortschrittsmatrix">tblFortschrittsmatrix[Fortschrittmatrix FSP 1 &amp; 2]</definedName>
    <definedName name="listFortschrittsmatrixFSP3">tblFortschrittsmatrixFSP3[Fortschrittmatrix FSP 3]</definedName>
    <definedName name="listGeographischeAusdehnung">tblGeographischeAusdehnung[Geographische Ausdehnung]</definedName>
    <definedName name="listGradKlimaanpassung">#REF!</definedName>
    <definedName name="listJaNein">tblJaNein[Ja/Nein]</definedName>
    <definedName name="listNetzwerkart">tblNetzwerkart[Netzwerkart]</definedName>
    <definedName name="listRessourcenplanAnlage">tblAnlageRessourcenplan[Anlage Ressourcenplan]</definedName>
    <definedName name="listRessourcenplanPosition">tblRessourcenplanPositionen[Ressourcenplan Positionen - Maßnahmenumsetzung]</definedName>
    <definedName name="listRessourcenplanPositionÖA">tblRessourcenplanPositionenÖA[Ressourcenplan Positionen - begleitende ÖA / Beteiligung]</definedName>
    <definedName name="listTrägerArt">tblEigentumsverhältnisse[Eigentumsverhältnisse]</definedName>
    <definedName name="listVerbreitungskanäle">tblVerbreitungskanäle[Verbreitungskanäle]</definedName>
    <definedName name="listWeitereAnlagenStatus">tblWeitereAnlageStatus[Weitere Anlagen]</definedName>
    <definedName name="listWohlfahrtverbände">tblWohlfahrtverbände[Wohlfahrtsverbände (mit Nein)]</definedName>
    <definedName name="listWohlfahrtverbändeOhneNein">tblWohlfahrtverbändeOhneNein[Wohlfahrtsverbände (ohne Nein)]</definedName>
    <definedName name="Navi">INDIRECT(ADDRESS(1,1,,,INDIRECT("Basisdaten!U4")))</definedName>
    <definedName name="Z_68ABA936_E0C3_4F62_AA1D_4FD1F5462098_.wvu.PrintArea" localSheetId="1" hidden="1">'A | Basisdaten'!$C$3:$V$53</definedName>
    <definedName name="Z_68ABA936_E0C3_4F62_AA1D_4FD1F5462098_.wvu.PrintArea" localSheetId="2" hidden="1">'B | Arbeitsplan'!$C$3:$V$30</definedName>
    <definedName name="Z_68ABA936_E0C3_4F62_AA1D_4FD1F5462098_.wvu.PrintArea" localSheetId="3" hidden="1">'C | Zeitplan'!$C$3:$AB$8</definedName>
    <definedName name="Z_68ABA936_E0C3_4F62_AA1D_4FD1F5462098_.wvu.PrintArea" localSheetId="4" hidden="1">'D | Ressourcenplan'!$C$3:$J$7</definedName>
    <definedName name="Z_68ABA936_E0C3_4F62_AA1D_4FD1F5462098_.wvu.PrintArea" localSheetId="5" hidden="1">'E | Bestätigungen'!$C$3:$V$51</definedName>
    <definedName name="Z_68ABA936_E0C3_4F62_AA1D_4FD1F5462098_.wvu.PrintArea" localSheetId="6" hidden="1">'F | Anlagen'!$C$3:$V$21</definedName>
    <definedName name="Z_68ABA936_E0C3_4F62_AA1D_4FD1F5462098_.wvu.Rows" localSheetId="1" hidden="1">'A | Basisdaten'!#REF!</definedName>
    <definedName name="Z_68ABA936_E0C3_4F62_AA1D_4FD1F5462098_.wvu.Rows" localSheetId="2" hidden="1">'B | Arbeitsplan'!#REF!</definedName>
    <definedName name="Z_68ABA936_E0C3_4F62_AA1D_4FD1F5462098_.wvu.Rows" localSheetId="3" hidden="1">'C | Zeitplan'!#REF!</definedName>
    <definedName name="Z_68ABA936_E0C3_4F62_AA1D_4FD1F5462098_.wvu.Rows" localSheetId="4" hidden="1">'D | Ressourcenplan'!#REF!</definedName>
    <definedName name="Z_68ABA936_E0C3_4F62_AA1D_4FD1F5462098_.wvu.Rows" localSheetId="5" hidden="1">'E | Bestätigungen'!#REF!</definedName>
    <definedName name="Z_68ABA936_E0C3_4F62_AA1D_4FD1F5462098_.wvu.Rows" localSheetId="6" hidden="1">'F | Anlagen'!#REF!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8" i="27" l="1"/>
  <c r="G135" i="27"/>
  <c r="G122" i="27"/>
  <c r="G107" i="27"/>
  <c r="G94" i="27"/>
  <c r="G81" i="27"/>
  <c r="G68" i="27"/>
  <c r="G55" i="27"/>
  <c r="AB34" i="27"/>
  <c r="E28" i="28"/>
  <c r="AR68" i="25"/>
  <c r="AR66" i="25"/>
  <c r="AR64" i="25"/>
  <c r="AR62" i="25"/>
  <c r="AR60" i="25"/>
  <c r="AR20" i="53" l="1"/>
  <c r="U31" i="28" l="1"/>
  <c r="U30" i="28"/>
  <c r="U29" i="28"/>
  <c r="U28" i="28"/>
  <c r="AR121" i="27"/>
  <c r="AR134" i="27"/>
  <c r="AR133" i="27"/>
  <c r="AR128" i="27"/>
  <c r="AR120" i="27"/>
  <c r="AR115" i="27"/>
  <c r="AR18" i="53"/>
  <c r="AC71" i="25" l="1"/>
  <c r="D22" i="48" l="1"/>
  <c r="G38" i="40"/>
  <c r="E19" i="49"/>
  <c r="M19" i="27"/>
  <c r="AR84" i="25"/>
  <c r="D81" i="25"/>
  <c r="F53" i="40" l="1"/>
  <c r="H28" i="49"/>
  <c r="J27" i="49"/>
  <c r="J26" i="49"/>
  <c r="J25" i="49"/>
  <c r="J24" i="49"/>
  <c r="J23" i="49"/>
  <c r="J22" i="49"/>
  <c r="J21" i="49"/>
  <c r="J20" i="49"/>
  <c r="J19" i="49"/>
  <c r="J17" i="49"/>
  <c r="J16" i="49"/>
  <c r="J15" i="49"/>
  <c r="J13" i="49"/>
  <c r="J12" i="49"/>
  <c r="J11" i="49"/>
  <c r="J10" i="49"/>
  <c r="J9" i="49"/>
  <c r="D11" i="48" s="1"/>
  <c r="J8" i="49"/>
  <c r="D9" i="48" s="1"/>
  <c r="H4" i="49"/>
  <c r="D13" i="48" l="1"/>
  <c r="AO9" i="48"/>
  <c r="AO11" i="48"/>
  <c r="AO13" i="48"/>
  <c r="F55" i="40" l="1"/>
  <c r="AR18" i="27" l="1"/>
  <c r="AR17" i="27"/>
  <c r="AR141" i="27" l="1"/>
  <c r="AR34" i="27" l="1"/>
  <c r="G42" i="27"/>
  <c r="AR74" i="27"/>
  <c r="AR100" i="27"/>
  <c r="AR87" i="27"/>
  <c r="AR61" i="27"/>
  <c r="AR48" i="27"/>
  <c r="AR43" i="25"/>
  <c r="AR41" i="25"/>
  <c r="AR39" i="25"/>
  <c r="AR45" i="25"/>
  <c r="AR37" i="25"/>
  <c r="AR16" i="25"/>
  <c r="AR67" i="27" l="1"/>
  <c r="U36" i="28"/>
  <c r="U35" i="28"/>
  <c r="E30" i="28"/>
  <c r="E29" i="28"/>
  <c r="U33" i="28"/>
  <c r="U32" i="28"/>
  <c r="E32" i="28" s="1"/>
  <c r="U27" i="28"/>
  <c r="E27" i="28" s="1"/>
  <c r="U24" i="28"/>
  <c r="E24" i="28" s="1"/>
  <c r="V24" i="28"/>
  <c r="U21" i="28"/>
  <c r="U18" i="28"/>
  <c r="E18" i="28" s="1"/>
  <c r="U15" i="28"/>
  <c r="E15" i="28" s="1"/>
  <c r="U12" i="28"/>
  <c r="E12" i="28" s="1"/>
  <c r="U11" i="28"/>
  <c r="E11" i="28" s="1"/>
  <c r="AH143" i="27"/>
  <c r="AH130" i="27"/>
  <c r="AR130" i="27" s="1"/>
  <c r="AH117" i="27"/>
  <c r="AR117" i="27" s="1"/>
  <c r="AH102" i="27"/>
  <c r="AH89" i="27"/>
  <c r="AH76" i="27"/>
  <c r="AH63" i="27"/>
  <c r="AR106" i="27"/>
  <c r="AR93" i="27"/>
  <c r="AR80" i="27"/>
  <c r="AR54" i="27"/>
  <c r="AR39" i="27"/>
  <c r="AR38" i="27"/>
  <c r="P19" i="40"/>
  <c r="E21" i="28" l="1"/>
  <c r="E35" i="28"/>
  <c r="E36" i="28"/>
  <c r="E33" i="28"/>
  <c r="AH50" i="27" l="1"/>
  <c r="G36" i="28" l="1"/>
  <c r="G35" i="28"/>
  <c r="G33" i="28"/>
  <c r="G32" i="28"/>
  <c r="G30" i="28"/>
  <c r="G29" i="28"/>
  <c r="AR105" i="27"/>
  <c r="AR92" i="27"/>
  <c r="AR79" i="27"/>
  <c r="AR66" i="27"/>
  <c r="AR53" i="27"/>
  <c r="AR39" i="53"/>
  <c r="AR37" i="53"/>
  <c r="AR35" i="53"/>
  <c r="AR31" i="53"/>
  <c r="G28" i="49"/>
  <c r="F28" i="49"/>
  <c r="AR51" i="53"/>
  <c r="AR49" i="53"/>
  <c r="AR47" i="53"/>
  <c r="AR45" i="53"/>
  <c r="AR43" i="53"/>
  <c r="AR26" i="53"/>
  <c r="AR24" i="53"/>
  <c r="AR16" i="53"/>
  <c r="AR14" i="53"/>
  <c r="AR12" i="53"/>
  <c r="AR10" i="53"/>
  <c r="C10" i="53"/>
  <c r="AR8" i="53"/>
  <c r="C12" i="40"/>
  <c r="P40" i="40"/>
  <c r="AR26" i="25"/>
  <c r="C12" i="53" l="1"/>
  <c r="C14" i="53" s="1"/>
  <c r="C16" i="53" s="1"/>
  <c r="AR54" i="53"/>
  <c r="D54" i="53" s="1"/>
  <c r="N41" i="57" s="1"/>
  <c r="C19" i="40"/>
  <c r="J18" i="49"/>
  <c r="G4" i="49"/>
  <c r="AO27" i="48" l="1"/>
  <c r="AO25" i="48"/>
  <c r="D43" i="48"/>
  <c r="D33" i="48"/>
  <c r="D25" i="48"/>
  <c r="D35" i="48"/>
  <c r="D29" i="48"/>
  <c r="D27" i="48"/>
  <c r="AO45" i="48"/>
  <c r="AO39" i="48"/>
  <c r="D31" i="48"/>
  <c r="D41" i="48"/>
  <c r="AO17" i="48"/>
  <c r="AO15" i="48"/>
  <c r="AO33" i="48"/>
  <c r="AO41" i="48"/>
  <c r="D37" i="48"/>
  <c r="AO31" i="48"/>
  <c r="AO43" i="48"/>
  <c r="D23" i="48"/>
  <c r="AO37" i="48"/>
  <c r="D19" i="48"/>
  <c r="AO35" i="48"/>
  <c r="D45" i="48"/>
  <c r="D39" i="48"/>
  <c r="AO23" i="48"/>
  <c r="AO19" i="48"/>
  <c r="AO29" i="48"/>
  <c r="D17" i="48"/>
  <c r="D15" i="48"/>
  <c r="C18" i="53"/>
  <c r="C20" i="53" s="1"/>
  <c r="Q54" i="53"/>
  <c r="P41" i="57" s="1"/>
  <c r="C20" i="40"/>
  <c r="C21" i="40" s="1"/>
  <c r="E28" i="49"/>
  <c r="AR22" i="48" s="1"/>
  <c r="F4" i="49"/>
  <c r="E4" i="49"/>
  <c r="AR9" i="48"/>
  <c r="C22" i="40" l="1"/>
  <c r="C11" i="48"/>
  <c r="AR15" i="48"/>
  <c r="AR23" i="48"/>
  <c r="C24" i="53"/>
  <c r="C30" i="53" s="1"/>
  <c r="AR27" i="48"/>
  <c r="AR25" i="48"/>
  <c r="AR37" i="48"/>
  <c r="AR33" i="48"/>
  <c r="AR13" i="48"/>
  <c r="C23" i="40" l="1"/>
  <c r="AR11" i="48"/>
  <c r="C34" i="53"/>
  <c r="C36" i="53" s="1"/>
  <c r="C38" i="53" s="1"/>
  <c r="C13" i="48"/>
  <c r="C15" i="48" s="1"/>
  <c r="AR29" i="48"/>
  <c r="AR17" i="48"/>
  <c r="C17" i="48"/>
  <c r="AR31" i="48"/>
  <c r="AR39" i="48"/>
  <c r="C19" i="48"/>
  <c r="AR19" i="48"/>
  <c r="AR35" i="48"/>
  <c r="AR41" i="48"/>
  <c r="AR43" i="48"/>
  <c r="AR45" i="48"/>
  <c r="AR54" i="48" l="1"/>
  <c r="Q54" i="48" s="1"/>
  <c r="P42" i="57" s="1"/>
  <c r="C24" i="40"/>
  <c r="C43" i="53"/>
  <c r="C23" i="48"/>
  <c r="C25" i="48" l="1"/>
  <c r="C27" i="48" s="1"/>
  <c r="C29" i="48" s="1"/>
  <c r="D54" i="48"/>
  <c r="N42" i="57" s="1"/>
  <c r="C25" i="40"/>
  <c r="C45" i="53"/>
  <c r="C47" i="53" s="1"/>
  <c r="C26" i="40" l="1"/>
  <c r="C49" i="53"/>
  <c r="C31" i="48"/>
  <c r="C33" i="48" l="1"/>
  <c r="C27" i="40"/>
  <c r="C28" i="40" s="1"/>
  <c r="C29" i="40" s="1"/>
  <c r="C35" i="48" l="1"/>
  <c r="C51" i="53"/>
  <c r="S36" i="28"/>
  <c r="Q36" i="28"/>
  <c r="O36" i="28"/>
  <c r="M36" i="28"/>
  <c r="K36" i="28"/>
  <c r="I36" i="28"/>
  <c r="S35" i="28"/>
  <c r="Q35" i="28"/>
  <c r="O35" i="28"/>
  <c r="M35" i="28"/>
  <c r="K35" i="28"/>
  <c r="I35" i="28"/>
  <c r="S33" i="28"/>
  <c r="Q33" i="28"/>
  <c r="O33" i="28"/>
  <c r="M33" i="28"/>
  <c r="K33" i="28"/>
  <c r="I33" i="28"/>
  <c r="S32" i="28"/>
  <c r="Q32" i="28"/>
  <c r="O32" i="28"/>
  <c r="M32" i="28"/>
  <c r="K32" i="28"/>
  <c r="I32" i="28"/>
  <c r="S30" i="28"/>
  <c r="Q30" i="28"/>
  <c r="O30" i="28"/>
  <c r="M30" i="28"/>
  <c r="K30" i="28"/>
  <c r="I30" i="28"/>
  <c r="S29" i="28"/>
  <c r="Q29" i="28"/>
  <c r="O29" i="28"/>
  <c r="M29" i="28"/>
  <c r="K29" i="28"/>
  <c r="I29" i="28"/>
  <c r="P46" i="40"/>
  <c r="C32" i="40"/>
  <c r="C38" i="40" s="1"/>
  <c r="C40" i="40" s="1"/>
  <c r="C42" i="40" s="1"/>
  <c r="C43" i="40" s="1"/>
  <c r="C45" i="40" s="1"/>
  <c r="C46" i="40" s="1"/>
  <c r="C37" i="48" l="1"/>
  <c r="C39" i="48" s="1"/>
  <c r="P28" i="40"/>
  <c r="P27" i="40"/>
  <c r="P26" i="40"/>
  <c r="P25" i="40"/>
  <c r="P24" i="40"/>
  <c r="P23" i="40"/>
  <c r="P22" i="40"/>
  <c r="P21" i="40"/>
  <c r="P20" i="40"/>
  <c r="AH150" i="27"/>
  <c r="AR147" i="27"/>
  <c r="AR146" i="27"/>
  <c r="AR143" i="27"/>
  <c r="AR139" i="27"/>
  <c r="C41" i="48" l="1"/>
  <c r="C43" i="48" s="1"/>
  <c r="C45" i="48" s="1"/>
  <c r="U34" i="28"/>
  <c r="E34" i="28"/>
  <c r="AR13" i="27"/>
  <c r="C52" i="48" l="1"/>
  <c r="P45" i="40"/>
  <c r="AX38" i="28"/>
  <c r="AX40" i="28" s="1"/>
  <c r="Q40" i="28" s="1"/>
  <c r="P39" i="57" s="1"/>
  <c r="H29" i="40"/>
  <c r="AR53" i="25" l="1"/>
  <c r="AR52" i="25"/>
  <c r="AR51" i="25"/>
  <c r="C10" i="25" l="1"/>
  <c r="C12" i="27"/>
  <c r="AR37" i="27"/>
  <c r="W36" i="28"/>
  <c r="W35" i="28"/>
  <c r="Y34" i="28"/>
  <c r="W34" i="28"/>
  <c r="W33" i="28"/>
  <c r="W32" i="28"/>
  <c r="Y31" i="28"/>
  <c r="W31" i="28"/>
  <c r="E31" i="28"/>
  <c r="W30" i="28"/>
  <c r="W29" i="28"/>
  <c r="Y28" i="28"/>
  <c r="W28" i="28"/>
  <c r="W27" i="28"/>
  <c r="W26" i="28"/>
  <c r="Y25" i="28"/>
  <c r="W25" i="28"/>
  <c r="G27" i="28"/>
  <c r="G26" i="28"/>
  <c r="E25" i="28"/>
  <c r="W24" i="28"/>
  <c r="W23" i="28"/>
  <c r="Y22" i="28"/>
  <c r="W22" i="28"/>
  <c r="G24" i="28"/>
  <c r="G23" i="28"/>
  <c r="E22" i="28"/>
  <c r="Y19" i="28"/>
  <c r="W21" i="28"/>
  <c r="W20" i="28"/>
  <c r="W19" i="28"/>
  <c r="G21" i="28"/>
  <c r="G20" i="28"/>
  <c r="E19" i="28"/>
  <c r="W18" i="28"/>
  <c r="W17" i="28"/>
  <c r="Y16" i="28"/>
  <c r="W16" i="28"/>
  <c r="W15" i="28"/>
  <c r="W14" i="28"/>
  <c r="Y13" i="28"/>
  <c r="W13" i="28"/>
  <c r="W12" i="28"/>
  <c r="W11" i="28"/>
  <c r="W10" i="28"/>
  <c r="G11" i="28"/>
  <c r="Y9" i="28"/>
  <c r="W9" i="28"/>
  <c r="G18" i="28"/>
  <c r="G17" i="28"/>
  <c r="E16" i="28"/>
  <c r="G15" i="28"/>
  <c r="G14" i="28"/>
  <c r="E13" i="28"/>
  <c r="G12" i="28"/>
  <c r="G10" i="28"/>
  <c r="E9" i="28"/>
  <c r="G38" i="27"/>
  <c r="G39" i="27"/>
  <c r="G37" i="27"/>
  <c r="H12" i="40"/>
  <c r="F54" i="40" s="1"/>
  <c r="F56" i="40" s="1"/>
  <c r="M150" i="27"/>
  <c r="I12" i="40" s="1"/>
  <c r="AR41" i="27"/>
  <c r="G147" i="27"/>
  <c r="G146" i="27"/>
  <c r="G134" i="27"/>
  <c r="G133" i="27"/>
  <c r="G121" i="27"/>
  <c r="G120" i="27"/>
  <c r="G106" i="27"/>
  <c r="G105" i="27"/>
  <c r="G93" i="27"/>
  <c r="G92" i="27"/>
  <c r="G80" i="27"/>
  <c r="G79" i="27"/>
  <c r="G67" i="27"/>
  <c r="G66" i="27"/>
  <c r="G54" i="27"/>
  <c r="G53" i="27"/>
  <c r="AR102" i="27"/>
  <c r="AR98" i="27"/>
  <c r="AR96" i="27"/>
  <c r="AR89" i="27"/>
  <c r="AR85" i="27"/>
  <c r="AR83" i="27"/>
  <c r="AR76" i="27"/>
  <c r="AR72" i="27"/>
  <c r="AR70" i="27"/>
  <c r="AR63" i="27"/>
  <c r="AR59" i="27"/>
  <c r="AR57" i="27"/>
  <c r="AR50" i="27"/>
  <c r="AR46" i="27"/>
  <c r="AR44" i="27"/>
  <c r="AR30" i="27"/>
  <c r="AR32" i="27"/>
  <c r="AR12" i="27"/>
  <c r="AR9" i="27"/>
  <c r="AR14" i="25"/>
  <c r="AD18" i="28" l="1"/>
  <c r="AB18" i="28"/>
  <c r="AA18" i="28"/>
  <c r="AI18" i="28"/>
  <c r="AQ18" i="28"/>
  <c r="AL18" i="28"/>
  <c r="AJ18" i="28"/>
  <c r="AG18" i="28"/>
  <c r="AE18" i="28"/>
  <c r="AR18" i="28"/>
  <c r="AO18" i="28"/>
  <c r="AC18" i="28"/>
  <c r="AH18" i="28"/>
  <c r="AM18" i="28"/>
  <c r="AK18" i="28"/>
  <c r="AP18" i="28"/>
  <c r="AF18" i="28"/>
  <c r="AN18" i="28"/>
  <c r="AQ21" i="28"/>
  <c r="AE21" i="28"/>
  <c r="AO21" i="28"/>
  <c r="AP21" i="28"/>
  <c r="AB21" i="28"/>
  <c r="AA21" i="28"/>
  <c r="AC21" i="28"/>
  <c r="AI21" i="28"/>
  <c r="AH21" i="28"/>
  <c r="AD21" i="28"/>
  <c r="AR21" i="28"/>
  <c r="AJ21" i="28"/>
  <c r="AL21" i="28"/>
  <c r="AG21" i="28"/>
  <c r="AK21" i="28"/>
  <c r="AF21" i="28"/>
  <c r="AM21" i="28"/>
  <c r="AN21" i="28"/>
  <c r="AQ24" i="28"/>
  <c r="AI24" i="28"/>
  <c r="AA24" i="28"/>
  <c r="AC24" i="28"/>
  <c r="AP24" i="28"/>
  <c r="AH24" i="28"/>
  <c r="AO24" i="28"/>
  <c r="AG24" i="28"/>
  <c r="AN24" i="28"/>
  <c r="AF24" i="28"/>
  <c r="AR24" i="28"/>
  <c r="AM24" i="28"/>
  <c r="AE24" i="28"/>
  <c r="AK24" i="28"/>
  <c r="AJ24" i="28"/>
  <c r="AL24" i="28"/>
  <c r="AD24" i="28"/>
  <c r="AB24" i="28"/>
  <c r="AF33" i="28"/>
  <c r="AQ33" i="28"/>
  <c r="AE33" i="28"/>
  <c r="AP33" i="28"/>
  <c r="AD33" i="28"/>
  <c r="AO33" i="28"/>
  <c r="AC33" i="28"/>
  <c r="AJ33" i="28"/>
  <c r="AB33" i="28"/>
  <c r="AG33" i="28"/>
  <c r="AI33" i="28"/>
  <c r="AA33" i="28"/>
  <c r="AH33" i="28"/>
  <c r="AN33" i="28"/>
  <c r="AM33" i="28"/>
  <c r="AR33" i="28"/>
  <c r="AK33" i="28"/>
  <c r="AL33" i="28"/>
  <c r="AC36" i="28"/>
  <c r="AN36" i="28"/>
  <c r="AG36" i="28"/>
  <c r="AP36" i="28"/>
  <c r="AD36" i="28"/>
  <c r="AQ36" i="28"/>
  <c r="AK36" i="28"/>
  <c r="AH36" i="28"/>
  <c r="AM36" i="28"/>
  <c r="AL36" i="28"/>
  <c r="AR36" i="28"/>
  <c r="AB36" i="28"/>
  <c r="AE36" i="28"/>
  <c r="AA36" i="28"/>
  <c r="AO36" i="28"/>
  <c r="AI36" i="28"/>
  <c r="AJ36" i="28"/>
  <c r="AF36" i="28"/>
  <c r="AJ35" i="28"/>
  <c r="AC35" i="28"/>
  <c r="AB35" i="28"/>
  <c r="AR35" i="28"/>
  <c r="AK35" i="28"/>
  <c r="AP35" i="28"/>
  <c r="AO35" i="28"/>
  <c r="AD35" i="28"/>
  <c r="AF35" i="28"/>
  <c r="AH35" i="28"/>
  <c r="AQ35" i="28"/>
  <c r="AL35" i="28"/>
  <c r="AN35" i="28"/>
  <c r="AA35" i="28"/>
  <c r="AE35" i="28"/>
  <c r="AG35" i="28"/>
  <c r="AI35" i="28"/>
  <c r="AM35" i="28"/>
  <c r="AP32" i="28"/>
  <c r="AM32" i="28"/>
  <c r="AJ32" i="28"/>
  <c r="AH32" i="28"/>
  <c r="AE32" i="28"/>
  <c r="AB32" i="28"/>
  <c r="AA32" i="28"/>
  <c r="AR32" i="28"/>
  <c r="AC32" i="28"/>
  <c r="AI32" i="28"/>
  <c r="AK32" i="28"/>
  <c r="AQ32" i="28"/>
  <c r="AO32" i="28"/>
  <c r="AD32" i="28"/>
  <c r="AL32" i="28"/>
  <c r="AF32" i="28"/>
  <c r="AN32" i="28"/>
  <c r="AG32" i="28"/>
  <c r="AN26" i="28"/>
  <c r="AF26" i="28"/>
  <c r="AM26" i="28"/>
  <c r="AE26" i="28"/>
  <c r="AD26" i="28"/>
  <c r="AK26" i="28"/>
  <c r="AC26" i="28"/>
  <c r="AO26" i="28"/>
  <c r="AR26" i="28"/>
  <c r="AJ26" i="28"/>
  <c r="AB26" i="28"/>
  <c r="AQ26" i="28"/>
  <c r="AI26" i="28"/>
  <c r="AA26" i="28"/>
  <c r="AG26" i="28"/>
  <c r="AP26" i="28"/>
  <c r="AH26" i="28"/>
  <c r="AR23" i="28"/>
  <c r="AJ23" i="28"/>
  <c r="AB23" i="28"/>
  <c r="AQ23" i="28"/>
  <c r="AI23" i="28"/>
  <c r="AA23" i="28"/>
  <c r="AP23" i="28"/>
  <c r="AH23" i="28"/>
  <c r="AO23" i="28"/>
  <c r="AG23" i="28"/>
  <c r="AN23" i="28"/>
  <c r="AF23" i="28"/>
  <c r="AM23" i="28"/>
  <c r="AL23" i="28"/>
  <c r="AD23" i="28"/>
  <c r="AK23" i="28"/>
  <c r="AC23" i="28"/>
  <c r="AN20" i="28"/>
  <c r="AF20" i="28"/>
  <c r="AM20" i="28"/>
  <c r="AE20" i="28"/>
  <c r="AL20" i="28"/>
  <c r="AD20" i="28"/>
  <c r="AO20" i="28"/>
  <c r="AK20" i="28"/>
  <c r="AC20" i="28"/>
  <c r="AG20" i="28"/>
  <c r="AR20" i="28"/>
  <c r="AB20" i="28"/>
  <c r="AQ20" i="28"/>
  <c r="AI20" i="28"/>
  <c r="AA20" i="28"/>
  <c r="AP20" i="28"/>
  <c r="AH20" i="28"/>
  <c r="AB17" i="28"/>
  <c r="AQ17" i="28"/>
  <c r="AI17" i="28"/>
  <c r="AA17" i="28"/>
  <c r="AM17" i="28"/>
  <c r="AP17" i="28"/>
  <c r="AH17" i="28"/>
  <c r="AJ17" i="28"/>
  <c r="AO17" i="28"/>
  <c r="AG17" i="28"/>
  <c r="AN17" i="28"/>
  <c r="AF17" i="28"/>
  <c r="AL17" i="28"/>
  <c r="AD17" i="28"/>
  <c r="AK17" i="28"/>
  <c r="AC17" i="28"/>
  <c r="AR17" i="28"/>
  <c r="AL30" i="28"/>
  <c r="AD30" i="28"/>
  <c r="AA30" i="28"/>
  <c r="AM30" i="28"/>
  <c r="AO30" i="28"/>
  <c r="AK30" i="28"/>
  <c r="AE30" i="28"/>
  <c r="AH30" i="28"/>
  <c r="AC30" i="28"/>
  <c r="AP30" i="28"/>
  <c r="AJ30" i="28"/>
  <c r="AR30" i="28"/>
  <c r="AB30" i="28"/>
  <c r="AG30" i="28"/>
  <c r="AN30" i="28"/>
  <c r="AF30" i="28"/>
  <c r="AQ30" i="28"/>
  <c r="AI30" i="28"/>
  <c r="AL27" i="28"/>
  <c r="AD27" i="28"/>
  <c r="AE27" i="28"/>
  <c r="AK27" i="28"/>
  <c r="AC27" i="28"/>
  <c r="AR27" i="28"/>
  <c r="AJ27" i="28"/>
  <c r="AB27" i="28"/>
  <c r="AQ27" i="28"/>
  <c r="AI27" i="28"/>
  <c r="AA27" i="28"/>
  <c r="AP27" i="28"/>
  <c r="AH27" i="28"/>
  <c r="AO27" i="28"/>
  <c r="AG27" i="28"/>
  <c r="AN27" i="28"/>
  <c r="AF27" i="28"/>
  <c r="AM27" i="28"/>
  <c r="AD29" i="28"/>
  <c r="AA29" i="28"/>
  <c r="AK29" i="28"/>
  <c r="AG29" i="28"/>
  <c r="AN29" i="28"/>
  <c r="AC29" i="28"/>
  <c r="AP29" i="28"/>
  <c r="AF29" i="28"/>
  <c r="AR29" i="28"/>
  <c r="AH29" i="28"/>
  <c r="AO29" i="28"/>
  <c r="AJ29" i="28"/>
  <c r="AL29" i="28"/>
  <c r="AM29" i="28"/>
  <c r="AB29" i="28"/>
  <c r="AI29" i="28"/>
  <c r="AE29" i="28"/>
  <c r="AQ29" i="28"/>
  <c r="AO14" i="28"/>
  <c r="AG14" i="28"/>
  <c r="AN14" i="28"/>
  <c r="AF14" i="28"/>
  <c r="AB14" i="28"/>
  <c r="AM14" i="28"/>
  <c r="AE14" i="28"/>
  <c r="AL14" i="28"/>
  <c r="AD14" i="28"/>
  <c r="AK14" i="28"/>
  <c r="AR14" i="28"/>
  <c r="AQ14" i="28"/>
  <c r="AI14" i="28"/>
  <c r="AA14" i="28"/>
  <c r="AP14" i="28"/>
  <c r="AH14" i="28"/>
  <c r="AJ14" i="28"/>
  <c r="AN15" i="28"/>
  <c r="AF15" i="28"/>
  <c r="AM15" i="28"/>
  <c r="AE15" i="28"/>
  <c r="AO15" i="28"/>
  <c r="AL15" i="28"/>
  <c r="AD15" i="28"/>
  <c r="AG15" i="28"/>
  <c r="AK15" i="28"/>
  <c r="AC15" i="28"/>
  <c r="AR15" i="28"/>
  <c r="AJ15" i="28"/>
  <c r="AB15" i="28"/>
  <c r="AQ15" i="28"/>
  <c r="AI15" i="28"/>
  <c r="AA15" i="28"/>
  <c r="AP15" i="28"/>
  <c r="AH15" i="28"/>
  <c r="AK10" i="28"/>
  <c r="AR10" i="28"/>
  <c r="AJ10" i="28"/>
  <c r="AB10" i="28"/>
  <c r="AQ10" i="28"/>
  <c r="AI10" i="28"/>
  <c r="AA10" i="28"/>
  <c r="AP10" i="28"/>
  <c r="AH10" i="28"/>
  <c r="AL10" i="28"/>
  <c r="AO10" i="28"/>
  <c r="AG10" i="28"/>
  <c r="AN10" i="28"/>
  <c r="AF10" i="28"/>
  <c r="AM10" i="28"/>
  <c r="AE10" i="28"/>
  <c r="AD10" i="28"/>
  <c r="AQ11" i="28"/>
  <c r="AI11" i="28"/>
  <c r="AA11" i="28"/>
  <c r="AP11" i="28"/>
  <c r="AH11" i="28"/>
  <c r="AO11" i="28"/>
  <c r="AG11" i="28"/>
  <c r="AB11" i="28"/>
  <c r="AN11" i="28"/>
  <c r="AF11" i="28"/>
  <c r="AM11" i="28"/>
  <c r="AE11" i="28"/>
  <c r="AR11" i="28"/>
  <c r="AL11" i="28"/>
  <c r="AD11" i="28"/>
  <c r="AJ11" i="28"/>
  <c r="AK11" i="28"/>
  <c r="AC11" i="28"/>
  <c r="AO12" i="28"/>
  <c r="AG12" i="28"/>
  <c r="AN12" i="28"/>
  <c r="AF12" i="28"/>
  <c r="AM12" i="28"/>
  <c r="AE12" i="28"/>
  <c r="AL12" i="28"/>
  <c r="AD12" i="28"/>
  <c r="AP12" i="28"/>
  <c r="AK12" i="28"/>
  <c r="AC12" i="28"/>
  <c r="AR12" i="28"/>
  <c r="AJ12" i="28"/>
  <c r="AB12" i="28"/>
  <c r="AQ12" i="28"/>
  <c r="AI12" i="28"/>
  <c r="AA12" i="28"/>
  <c r="AH12" i="28"/>
  <c r="F38" i="40"/>
  <c r="F42" i="40" s="1"/>
  <c r="C12" i="25"/>
  <c r="C16" i="25" s="1"/>
  <c r="C22" i="25" s="1"/>
  <c r="C13" i="27"/>
  <c r="E10" i="28"/>
  <c r="E23" i="28"/>
  <c r="E17" i="28"/>
  <c r="E14" i="28"/>
  <c r="E26" i="28"/>
  <c r="E20" i="28"/>
  <c r="AR152" i="27"/>
  <c r="D152" i="27" s="1"/>
  <c r="N38" i="57" s="1"/>
  <c r="D40" i="28"/>
  <c r="N39" i="57" s="1"/>
  <c r="AR48" i="25"/>
  <c r="AR77" i="25"/>
  <c r="AR74" i="25"/>
  <c r="AR30" i="25"/>
  <c r="AR28" i="25"/>
  <c r="AR24" i="25"/>
  <c r="AR22" i="25"/>
  <c r="AR12" i="25"/>
  <c r="AH12" i="25"/>
  <c r="AR10" i="25"/>
  <c r="AR8" i="25"/>
  <c r="F43" i="40" l="1"/>
  <c r="G42" i="40"/>
  <c r="P42" i="40"/>
  <c r="C17" i="27"/>
  <c r="C18" i="27" s="1"/>
  <c r="C22" i="27" s="1"/>
  <c r="C24" i="25"/>
  <c r="AR86" i="25"/>
  <c r="Q86" i="25" s="1"/>
  <c r="P37" i="57" s="1"/>
  <c r="Q152" i="27"/>
  <c r="P38" i="57" s="1"/>
  <c r="C26" i="25" l="1"/>
  <c r="C28" i="25" s="1"/>
  <c r="D86" i="25"/>
  <c r="N37" i="57" s="1"/>
  <c r="C30" i="25" l="1"/>
  <c r="C37" i="25" s="1"/>
  <c r="C39" i="25" s="1"/>
  <c r="C41" i="25" s="1"/>
  <c r="C43" i="25" l="1"/>
  <c r="C45" i="25" s="1"/>
  <c r="P59" i="40"/>
  <c r="G59" i="40" s="1"/>
  <c r="P40" i="57" s="1"/>
  <c r="F59" i="40" l="1"/>
  <c r="N40" i="57" s="1"/>
  <c r="C48" i="25" l="1"/>
  <c r="C51" i="25" s="1"/>
  <c r="C52" i="25" s="1"/>
  <c r="C53" i="25" s="1"/>
  <c r="C60" i="25" l="1"/>
  <c r="C62" i="25" s="1"/>
  <c r="C64" i="25" s="1"/>
  <c r="C66" i="25" s="1"/>
  <c r="C68" i="25" s="1"/>
  <c r="C74" i="25" l="1"/>
  <c r="C77" i="25" s="1"/>
  <c r="C84" i="25" s="1"/>
</calcChain>
</file>

<file path=xl/sharedStrings.xml><?xml version="1.0" encoding="utf-8"?>
<sst xmlns="http://schemas.openxmlformats.org/spreadsheetml/2006/main" count="741" uniqueCount="422">
  <si>
    <t>bitte auswählen</t>
  </si>
  <si>
    <t>ja</t>
  </si>
  <si>
    <t>nein</t>
  </si>
  <si>
    <t>Krankenhäuser</t>
  </si>
  <si>
    <t>Schulen</t>
  </si>
  <si>
    <t>Breitensportvereine und öffentliche Sportstätten</t>
  </si>
  <si>
    <t>Art der Einrichtungen</t>
  </si>
  <si>
    <t>Art Antragsteller</t>
  </si>
  <si>
    <t>Es wurde geprüft, ob Fördermittel der EU in Anspruch genommen werden können. Soweit die Inanspruchnahme möglich ist, sind diese Fördermittel im Finanzierungsplan berücksichtigt.</t>
  </si>
  <si>
    <t xml:space="preserve">Bei der Beschaffung und/oder Beauftragung zur Ausführung der beantragten Maßnahmen werden die in der Richtlinie und im Merkblatt genannten Fördervoraussetzungen eingehalten. </t>
  </si>
  <si>
    <t>wird nachgereicht</t>
  </si>
  <si>
    <t>Titel</t>
  </si>
  <si>
    <t>Belastung</t>
  </si>
  <si>
    <t>Hitze</t>
  </si>
  <si>
    <t>Starkregen</t>
  </si>
  <si>
    <t>Starkwind</t>
  </si>
  <si>
    <t>Flussüberschwemmungen</t>
  </si>
  <si>
    <t>Dürre</t>
  </si>
  <si>
    <t>Die betroffene Fläche/ das betroffene Gebäude befindet sich im Eigentum der/s Antragsteller*in.</t>
  </si>
  <si>
    <t>Maßnahmen</t>
  </si>
  <si>
    <t>Trockenheit</t>
  </si>
  <si>
    <t>Dienstreisen</t>
  </si>
  <si>
    <t>Beschaffung von Materialien und Komponenten</t>
  </si>
  <si>
    <t>Detaillierte Ausgabenberechnung  / Auftragswertschätzung wird nachgereicht</t>
  </si>
  <si>
    <t>Auftragsvergabe - Planung</t>
  </si>
  <si>
    <t>Detaillierte Ausgabenberechnung / Auftragswertschätzung liegt bei</t>
  </si>
  <si>
    <t>Auftragsvergabe - Umsetzung</t>
  </si>
  <si>
    <t>Kurzbeschreibung</t>
  </si>
  <si>
    <t>Nr.</t>
  </si>
  <si>
    <t>Ressourcenplan Positionen - Maßnahmenumsetzung</t>
  </si>
  <si>
    <t>Ressourcenplan Anlage</t>
  </si>
  <si>
    <t>Ressourcenplan Positionen - begleitende ÖA / Beteiligung</t>
  </si>
  <si>
    <t>Geographische Ausdehnung</t>
  </si>
  <si>
    <t>Kommunal</t>
  </si>
  <si>
    <t>Bundesland</t>
  </si>
  <si>
    <t>mehrere Bundesländer</t>
  </si>
  <si>
    <t>deutschlandweit</t>
  </si>
  <si>
    <t>Überkommunal</t>
  </si>
  <si>
    <t>Entwicklung eines Klimaanpassungsplans inkl. eines individualisierten Maßnahmenpaketes</t>
  </si>
  <si>
    <t>Vorgehensweise</t>
  </si>
  <si>
    <t>Gesamtausgaben</t>
  </si>
  <si>
    <t>Bestätigung</t>
  </si>
  <si>
    <t>Überschwemmung</t>
  </si>
  <si>
    <t>Netzwerkart</t>
  </si>
  <si>
    <t>Position</t>
  </si>
  <si>
    <t>beantragte Mittel</t>
  </si>
  <si>
    <t>Summe</t>
  </si>
  <si>
    <t>Geplanter Projektstart</t>
  </si>
  <si>
    <t>Projektende</t>
  </si>
  <si>
    <t>Kommentar MM</t>
  </si>
  <si>
    <t>Dauer (Monate)</t>
  </si>
  <si>
    <t>Name der Einrichtung</t>
  </si>
  <si>
    <t>Art der Einrichtung</t>
  </si>
  <si>
    <t>Allgemein</t>
  </si>
  <si>
    <t>Check</t>
  </si>
  <si>
    <t>Anzahl Personen</t>
  </si>
  <si>
    <t>Checkbox Value</t>
  </si>
  <si>
    <t>OK</t>
  </si>
  <si>
    <t>A | Basisdaten</t>
  </si>
  <si>
    <t>Einleitung</t>
  </si>
  <si>
    <t>Anleitung</t>
  </si>
  <si>
    <t>Schritt 1:</t>
  </si>
  <si>
    <t>Schritt 2:</t>
  </si>
  <si>
    <t>Schritt 3:</t>
  </si>
  <si>
    <t>Schritt 4:</t>
  </si>
  <si>
    <t>Status der Tabellenblätter</t>
  </si>
  <si>
    <t>D | Ressourcenplan</t>
  </si>
  <si>
    <t>E | Bestätigungen</t>
  </si>
  <si>
    <t>F | Anlagen</t>
  </si>
  <si>
    <t>Tabellenblatt</t>
  </si>
  <si>
    <t>Status</t>
  </si>
  <si>
    <t>Technische Hinweise</t>
  </si>
  <si>
    <t>Anpassungskonzept</t>
  </si>
  <si>
    <t>Pflichtfeld, noch auszufüllen</t>
  </si>
  <si>
    <t>Optionales Feld, unausgefüllt</t>
  </si>
  <si>
    <t>Korrekt ausgefülltes Feld</t>
  </si>
  <si>
    <t>Kommentar Anneke an Max</t>
  </si>
  <si>
    <t>Kommentare intern</t>
  </si>
  <si>
    <t>Kommentar Lars</t>
  </si>
  <si>
    <t>Für die betroffene Fläche/ das betroffene Gebäude liegt ein Erbbaurechtsvertrag vor.</t>
  </si>
  <si>
    <t>Für die betroffene Fläche/ das betroffene Gebäude liegt ein Miet- oder Pachtvertrag vor.</t>
  </si>
  <si>
    <t>Tagessatz</t>
  </si>
  <si>
    <t>Erläuterung zu Projektlaufzeit</t>
  </si>
  <si>
    <t>Name des Netzwerks</t>
  </si>
  <si>
    <t>Sonstiges</t>
  </si>
  <si>
    <t>Kommentare &amp; Anmerkungen</t>
  </si>
  <si>
    <t>Kurzbeschreibung der Verbreitungsstrategie innerhalb der oben angegebenen Netzwerke</t>
  </si>
  <si>
    <r>
      <t xml:space="preserve">Ende </t>
    </r>
    <r>
      <rPr>
        <sz val="11"/>
        <rFont val="Calibri"/>
        <family val="2"/>
        <scheme val="minor"/>
      </rPr>
      <t>(Monat)</t>
    </r>
  </si>
  <si>
    <r>
      <t xml:space="preserve">Beginn </t>
    </r>
    <r>
      <rPr>
        <sz val="11"/>
        <rFont val="Calibri"/>
        <family val="2"/>
        <scheme val="minor"/>
      </rPr>
      <t>(Monat)</t>
    </r>
  </si>
  <si>
    <t>Gesamtausgaben Klimaanpassungskonzept</t>
  </si>
  <si>
    <t>Projektmonat</t>
  </si>
  <si>
    <t>Arbeitspaket &amp; Meilenstein</t>
  </si>
  <si>
    <t>Start</t>
  </si>
  <si>
    <t>Ende</t>
  </si>
  <si>
    <t>Nr</t>
  </si>
  <si>
    <t>Ausgabenposition</t>
  </si>
  <si>
    <t>C | Zeitplan</t>
  </si>
  <si>
    <t>Ja/Nein</t>
  </si>
  <si>
    <t>Listen für Dropdownfelder</t>
  </si>
  <si>
    <t>Anlage Ressourcenplan</t>
  </si>
  <si>
    <t>Pflichtarbeitspakete 1 bis 6</t>
  </si>
  <si>
    <t>B | Arbeitsplan</t>
  </si>
  <si>
    <t>Förderquote (in %)</t>
  </si>
  <si>
    <t>Behindertenhilfe</t>
  </si>
  <si>
    <t>Betreuung und Behandlung suchtkranker Menschen</t>
  </si>
  <si>
    <t>Flüchtlingseinrichtungen und Migrationshilfe</t>
  </si>
  <si>
    <t>Jugendhilfe- und Jugendfreizeiteinrichtungen</t>
  </si>
  <si>
    <t>Kindergärten und Kindertagesstätten</t>
  </si>
  <si>
    <t>Obdachlosenhilfe</t>
  </si>
  <si>
    <t>Psychiatrische Einrichtungen</t>
  </si>
  <si>
    <t>Rettungswesen, Brand- und Katastrophenschutz</t>
  </si>
  <si>
    <t>Soziale Dienstleistungen und Beratungsstellen</t>
  </si>
  <si>
    <t>Soziale Treffpunkte und Begegnungsstätten</t>
  </si>
  <si>
    <t>Weitere soziale Einrichtung</t>
  </si>
  <si>
    <t>1. Keine genaue Erfassung der durch die Folgen der Klimakrise hervorgerufenen individuellen Betroffenheit der Zielgruppen</t>
  </si>
  <si>
    <t>weitere Netzwerke</t>
  </si>
  <si>
    <t>Gesamtmittel</t>
  </si>
  <si>
    <t>davon Eigenmittel</t>
  </si>
  <si>
    <t>Ggf. Hier noch ein Hinweis zu Easy Online?</t>
  </si>
  <si>
    <r>
      <t>Projektmanagement und Auftragsvergabe</t>
    </r>
    <r>
      <rPr>
        <b/>
        <sz val="11"/>
        <color rgb="FFFF0000"/>
        <rFont val="Calibri"/>
        <family val="2"/>
        <scheme val="minor"/>
      </rPr>
      <t xml:space="preserve"> </t>
    </r>
    <r>
      <rPr>
        <b/>
        <sz val="11"/>
        <color theme="1"/>
        <rFont val="Calibri"/>
        <family val="2"/>
        <scheme val="minor"/>
      </rPr>
      <t>(Eigenleistung)</t>
    </r>
  </si>
  <si>
    <t>Begründung für Förderquote sowie ggf.  Darlegung von Drittmitteln</t>
  </si>
  <si>
    <t>Fälligkeit (Monat)</t>
  </si>
  <si>
    <t>Konzepterstellung</t>
  </si>
  <si>
    <t>siehe Arbeitsplan</t>
  </si>
  <si>
    <t>Wohlfahrtsverband</t>
  </si>
  <si>
    <r>
      <t xml:space="preserve">Zielwert
</t>
    </r>
    <r>
      <rPr>
        <sz val="11"/>
        <color theme="1"/>
        <rFont val="Calibri"/>
        <family val="2"/>
        <scheme val="minor"/>
      </rPr>
      <t xml:space="preserve">Angestrebter Grad der Klimaanpassung </t>
    </r>
  </si>
  <si>
    <t>Eigentumsverhältnisse</t>
  </si>
  <si>
    <t>Beihilferecht</t>
  </si>
  <si>
    <t>Art Antragsteller FSP3</t>
  </si>
  <si>
    <t>Aktiv</t>
  </si>
  <si>
    <t>Ja</t>
  </si>
  <si>
    <t>Detailplanung und Kostenberechnung</t>
  </si>
  <si>
    <t>Netzwerke von Kommunen</t>
  </si>
  <si>
    <t>Mitgliedschaft in Unternehmensverband</t>
  </si>
  <si>
    <t>Zusammenschlüsse von Stiftungen/Vereinen</t>
  </si>
  <si>
    <t>Rechtspersönlichkeit</t>
  </si>
  <si>
    <t>geplante Ausgaben</t>
  </si>
  <si>
    <t>gemeinnützige Vereine, Verbände und Stiftungen</t>
  </si>
  <si>
    <t>gemeinnützige private Unternehmen</t>
  </si>
  <si>
    <t>Mitarbeitende</t>
  </si>
  <si>
    <t>Zugehörigkeit zu einem Wohlfahrtsverband</t>
  </si>
  <si>
    <t>Fortschrittmatrix FSP 1 &amp; 2</t>
  </si>
  <si>
    <t>Fortschrittmatrix FSP 3</t>
  </si>
  <si>
    <t>6. Vollständige Umsetzung der umfassenden Anpassungsstrategie hat stattgefunden.</t>
  </si>
  <si>
    <t>3. Systematische Analyse von Prozessen zur Berücksichtigung von Anpassungsaspekten und Erfassung von Betroffenheit sämtlicher Einrichtungen liegt vor.</t>
  </si>
  <si>
    <t xml:space="preserve">5. Anteilige Umsetzung der umfassenden Strategie hat stattgefunden und erste Maßnahmen werden umgesetzt. </t>
  </si>
  <si>
    <t>1. Keine/wenige Kenntnisse zu Bedarfen und Maßnahmen der Klimaanpassung.</t>
  </si>
  <si>
    <t>Zukunft – Umwelt – Gesellschaft (ZUG) gGmbH</t>
  </si>
  <si>
    <t>10963 Berlin</t>
  </si>
  <si>
    <t>Schritt 6:</t>
  </si>
  <si>
    <t>Online-Kennung</t>
  </si>
  <si>
    <t>Pflichtfelder müssen ausgefüllt werden.</t>
  </si>
  <si>
    <t>Optionale Felder können für zusätzliche Informationen genutzt werden.</t>
  </si>
  <si>
    <t>Auftragsvergabe</t>
  </si>
  <si>
    <t>(F0835) Vergabe von Aufträgen</t>
  </si>
  <si>
    <t>(F0844) Dienstreisen (Inland)</t>
  </si>
  <si>
    <t>80 Zeichen evtl. zu wenig für Berechnungsgrundlage?</t>
  </si>
  <si>
    <t>Körperschaften/ Anstalten öffentlichen Rechts</t>
  </si>
  <si>
    <t>Anmerkungen zur Berechnungsgrundlage (optional)</t>
  </si>
  <si>
    <t>Optionales Kommentar Feld wie bei FSP2 auch hier einfügen?</t>
  </si>
  <si>
    <t>a. Art der Dienstleistung (Werden Spezialleistungen angeboten?)</t>
  </si>
  <si>
    <t>b. Geographischer Einzugsbereich (Woher kommt die Zielgruppe der Einrichtung bzw. des Unternehmens? Wie hoch ist der Anteil der Zielgruppe aus der Region?)</t>
  </si>
  <si>
    <t>Der/die Antragstellende ist administrativ und organisatorisch in der Lage das beantragte Projekt umzusetzen.</t>
  </si>
  <si>
    <t>Ausfüllhinweise</t>
  </si>
  <si>
    <t xml:space="preserve">Bitte geben Sie das Datum im Format TT.MM.JJJJ an und planen Sie den Projektstart frühestens 6 Monate nach Antragstellung ein. Berücksichtigen Sie auch ausreichend Zeit für ein Vergabeverfahren. </t>
  </si>
  <si>
    <t>Bitte setzten Sie i.d.R. Brutto-Preise an. Sollten Sie zum Vorsteuerabzug berechtigt sein, berücksichtigen Sie dies bitte bei Ihren geplanten Ausgaben.</t>
  </si>
  <si>
    <t>Anlagen Matrix für FSP1</t>
  </si>
  <si>
    <t>weitere einzureichenden Unterlagen</t>
  </si>
  <si>
    <t>Satzung/Gesellschaftervertrag</t>
  </si>
  <si>
    <t>Nein</t>
  </si>
  <si>
    <r>
      <t>Pflichtunterlagen (s. Kapitel 6.2)</t>
    </r>
    <r>
      <rPr>
        <b/>
        <vertAlign val="superscript"/>
        <sz val="11"/>
        <color theme="4"/>
        <rFont val="Calibri"/>
        <family val="2"/>
        <scheme val="minor"/>
      </rPr>
      <t>[3]</t>
    </r>
    <r>
      <rPr>
        <b/>
        <sz val="11"/>
        <color theme="4"/>
        <rFont val="Calibri"/>
        <family val="2"/>
        <scheme val="minor"/>
      </rPr>
      <t> </t>
    </r>
  </si>
  <si>
    <t>Pflichtanlagen</t>
  </si>
  <si>
    <t>Pflicht_1</t>
  </si>
  <si>
    <t>Pflicht_2</t>
  </si>
  <si>
    <t>Pflicht_3</t>
  </si>
  <si>
    <t>Pflicht_4</t>
  </si>
  <si>
    <t>Pflicht_5</t>
  </si>
  <si>
    <t>Pflicht_6</t>
  </si>
  <si>
    <t>Weitere_1</t>
  </si>
  <si>
    <t>Weitere_2</t>
  </si>
  <si>
    <t>Weitere_3</t>
  </si>
  <si>
    <t>Weitere_4</t>
  </si>
  <si>
    <t>Weitere_5</t>
  </si>
  <si>
    <t>Weitere_6</t>
  </si>
  <si>
    <t>Weitere_8</t>
  </si>
  <si>
    <t>Weitere_9</t>
  </si>
  <si>
    <t>Weitere_10</t>
  </si>
  <si>
    <t>Weitere_11</t>
  </si>
  <si>
    <t>Weitere_12</t>
  </si>
  <si>
    <t>Weitere_7</t>
  </si>
  <si>
    <t>Ausfüllhinweis für Antragsstellenden</t>
  </si>
  <si>
    <t>Bestätigungen/Nachweise über die Verfügbarkeit vorgesehener Eigenmittel (z. B. auf Grundlage einer aktuellen Bankauskunft für gemeinnützige Unternehmen der Privatwirtschaft sowie Vereine, Verbände und Stiftungen oder einer Bestätigung der Einstellung der Eigenmittel in den laufenden Haushaltsplan für Körperschaften und Anstalten des öffentlichen Rechts).</t>
  </si>
  <si>
    <t>Die Jahresabschlüsse der vergangenen zwei Jahre für gemeinnützige Unternehmen der Privatwirtschaft sowie Vereine, Verbände und Stiftungen).</t>
  </si>
  <si>
    <t>Nachweis der Finanzschwäche</t>
  </si>
  <si>
    <t>Ausfüllfeld</t>
  </si>
  <si>
    <t>Korrekt ausgefüllt</t>
  </si>
  <si>
    <t>Mit Formel ausgefüllt</t>
  </si>
  <si>
    <t>Weitere Anlagen</t>
  </si>
  <si>
    <t>Bei der Vergabe von Aufträgen an externe Dritte wird auf eine hinreichende Qualifikation geachtet, die diese in der Regel durch drei einschlägige Referenzprojekte belegen können.</t>
  </si>
  <si>
    <t>Arbeiterwohlfahrt</t>
  </si>
  <si>
    <t>Deutscher Caritasverband</t>
  </si>
  <si>
    <t>Diakonie Deutschland - Evangelisches Werk für Diakonie und Entwicklung</t>
  </si>
  <si>
    <t>Der Paritätische Gesamtverband</t>
  </si>
  <si>
    <t>Zentralwohlfahrtsstelle der Juden in Deutschland</t>
  </si>
  <si>
    <t>Arbeiter-Samariter-Bund</t>
  </si>
  <si>
    <t>Deutsches Rotes Kreuz</t>
  </si>
  <si>
    <t>Wohlfahrtsverbände (mit Nein)</t>
  </si>
  <si>
    <t>Anpassungen bitte in beiden Tabellen vornehmen</t>
  </si>
  <si>
    <t>Wohlfahrtsverbände (ohne Nein)</t>
  </si>
  <si>
    <t>Keine Zugehörigkeit</t>
  </si>
  <si>
    <t>davon beantragte Mittel</t>
  </si>
  <si>
    <t>Nachweis der Zeichnungsberechtigung
(z. B. Handelsregisterauszug, Vereins- oder Gemeinderegisterauszug, Vollmacht)</t>
  </si>
  <si>
    <t>Nachweis der Gemeinnützigkeit 
(z. B. in Form eines Freistellungsbescheides vom Finanzamt)</t>
  </si>
  <si>
    <t>Der/die Antragstellende hat bisher kein Anpassungskonzept für die betroffene Einrichtung erstellt, das den Vorgaben der Förderrichtlinie „Klimaanpassung in sozialen Einrichtungen" entspricht.</t>
  </si>
  <si>
    <t>Geographische Ausbreitung der Einrichtungen der/des Antragstellenden</t>
  </si>
  <si>
    <t>Anzahl der Einrichtungen</t>
  </si>
  <si>
    <r>
      <rPr>
        <b/>
        <sz val="11"/>
        <color theme="1"/>
        <rFont val="Calibri"/>
        <family val="2"/>
        <scheme val="minor"/>
      </rPr>
      <t>Ausgangssituation</t>
    </r>
    <r>
      <rPr>
        <sz val="11"/>
        <color theme="1"/>
        <rFont val="Calibri"/>
        <family val="2"/>
        <scheme val="minor"/>
      </rPr>
      <t xml:space="preserve">
Aktueller Grad der Klimaanpassung</t>
    </r>
  </si>
  <si>
    <t>Ergänzende Informationen zur geplanten Konzepterstellung (optional)</t>
  </si>
  <si>
    <t>Die/der Antragstellende ist personell in der Lage, die übergeordnete Projektsteuerung inkl. der Vergabe erforderlicher Aufträge in Eigenleistung zu übernehmen.</t>
  </si>
  <si>
    <t>Bitte beachten Sie, dass dieses Arbeitspaket in Eigenleistung umzusetzen ist, d.h., dass der/die Antragstellende das Projektmanagement und die Auftragsvergabe eigenständig durchführen muss. Eine Förderung von Personalausgaben ist dafür nicht möglich.</t>
  </si>
  <si>
    <t>Beratungstage</t>
  </si>
  <si>
    <t>Gesamtanzahl Beratungstage</t>
  </si>
  <si>
    <t>Hiermit bestätigen wir, dass wir den Zeitplan zur Kenntnis genommen haben und die Angaben der Planung der beantragten Erstellung eines Klimaanpassungskonzeptes entsprechen.</t>
  </si>
  <si>
    <t>Fertigstellung des Klimaanpassungskonzeptes</t>
  </si>
  <si>
    <t>Weitere Ausgaben für die begleitende Öffentlichkeitsarbeit und Vernetzung</t>
  </si>
  <si>
    <t>Ausgaben für die Konzepterstellung</t>
  </si>
  <si>
    <t>Erläuterung der Berechnungsgrundlage</t>
  </si>
  <si>
    <t>Zusammenfassung der Profi-Positionen für Ihren Easy-Online-Antrag</t>
  </si>
  <si>
    <t>Meilensteine</t>
  </si>
  <si>
    <t xml:space="preserve">Der/die Antragstellende ist rechtlich selbstständig. </t>
  </si>
  <si>
    <t>Der/die Antragstellende verfügt über die im Ressourcenplan angegebenen Eigenmittel. Die Gesamtfinanzierung des Vorhabens ist mit der beantragten Förderung gesichert.</t>
  </si>
  <si>
    <t>Ausgabenschätzung für alle relevanten Einzelpositionen</t>
  </si>
  <si>
    <t>liegt bei</t>
  </si>
  <si>
    <t>Gesamtausgaben: Weitere Ausgaben</t>
  </si>
  <si>
    <t xml:space="preserve">Mit der Maßnahme wurde noch nicht begonnen. Als Projektbeginn ist grundsätzlich der Abschluss eines der Ausführung zuzurechnenden Lieferungs- oder Leistungsvertrages zu werten. </t>
  </si>
  <si>
    <t xml:space="preserve">Im Rahmen des geförderten Vorhabens werden die geltenden vergaberechtlichen Bestimmungen sowie die in den Allgemeinen Nebenbestimmungen zum Zuwendungsbescheid (ANBest-P bzw. ANBest-GK für kommunale Antragstellende) aufgeführten Regelungen befolgt. </t>
  </si>
  <si>
    <r>
      <t>dauerhaft bzw. regelmäßig untergebrachte</t>
    </r>
    <r>
      <rPr>
        <sz val="11"/>
        <color theme="1"/>
        <rFont val="Calibri"/>
        <family val="2"/>
      </rPr>
      <t xml:space="preserve"> und betreute</t>
    </r>
    <r>
      <rPr>
        <sz val="11"/>
        <color theme="1"/>
        <rFont val="Calibri"/>
        <family val="2"/>
      </rPr>
      <t>, vulnerable</t>
    </r>
    <r>
      <rPr>
        <sz val="11"/>
        <color theme="1"/>
        <rFont val="Calibri"/>
        <family val="2"/>
      </rPr>
      <t xml:space="preserve"> Personen</t>
    </r>
  </si>
  <si>
    <r>
      <t>temporär, unregelmäßig oder einmalig betreute</t>
    </r>
    <r>
      <rPr>
        <sz val="11"/>
        <color theme="1"/>
        <rFont val="Calibri"/>
        <family val="2"/>
      </rPr>
      <t>, vulnerable</t>
    </r>
    <r>
      <rPr>
        <sz val="11"/>
        <color theme="1"/>
        <rFont val="Calibri"/>
        <family val="2"/>
      </rPr>
      <t xml:space="preserve"> Persone</t>
    </r>
    <r>
      <rPr>
        <sz val="11"/>
        <rFont val="Calibri"/>
        <family val="2"/>
      </rPr>
      <t>n</t>
    </r>
    <r>
      <rPr>
        <sz val="11"/>
        <color theme="1"/>
        <rFont val="Calibri"/>
        <family val="2"/>
      </rPr>
      <t xml:space="preserve"> pro Woche</t>
    </r>
  </si>
  <si>
    <t>Erreichbare Einrichtungen außerhalb der eigenen Organisation</t>
  </si>
  <si>
    <t>Übersichtliche Darstellung der erwarteten Ausgaben im Rahmen des Vorhabens</t>
  </si>
  <si>
    <t>Übersicht erforderlicher Bestätigungen durch die/den Antragstellenden</t>
  </si>
  <si>
    <t>Übersicht der dem Antrag beizulegenden Pflichtanlagen</t>
  </si>
  <si>
    <t>Farblegende und Ausfüllhinweise</t>
  </si>
  <si>
    <t>Beachten Sie bei der Bearbeitung der Vorhabenbeschreibung die Ausfüllhinweise, die für eine Vielzahl der Felder weitere Informationen bereitstellen. Beachten Sie weiterhin die Farbgebung der auszufüllenden Felder:</t>
  </si>
  <si>
    <t>Wesentliche Schritte der Antragstellung</t>
  </si>
  <si>
    <t>Klimaanpassung in sozialen Einrichtungen (AnpaSo)</t>
  </si>
  <si>
    <t>Stresemannstraße 69 – 71</t>
  </si>
  <si>
    <t>Zum Ausfüllen der Excel-Tabelle sollten Sie Excel 2010 oder eine neuere Version verwenden. 
Die Darstellung ist auf eine Zoom-Stufe von 100 % optimiert.</t>
  </si>
  <si>
    <t>Angaben zum Arbeitsplan und Nennung wichtiger Meilensteine zur Erfolgskontrolle</t>
  </si>
  <si>
    <t>Pflichtfelder und optionale Felder, die ausgefüllt wurden, färben sich grün.</t>
  </si>
  <si>
    <t>Graue Felder enthalten entweder ergänzende Informationen</t>
  </si>
  <si>
    <t>ausgefüllt wurden (und ändern dann ihre Farbe in rot oder gelb)</t>
  </si>
  <si>
    <t>Automatisch generierter Meilensteinplan basierend auf Angaben im Arbeitsplan</t>
  </si>
  <si>
    <t xml:space="preserve">oder sie werden aktiviert, sobald andere zuvorstehende Felder </t>
  </si>
  <si>
    <r>
      <t>Bitte füllen Sie die Tabellenblätter vollständig aus, bevor Sie Ihren Antrag formal einreichen. 
Bitte folgen Sie bei der Bearbeitung der Vorhabenbeschreibung der vorgegebenen Reihenfolge der Tabellenblätter (in Abhängigkeit Ihrer Angaben im Tabellenblatt</t>
    </r>
    <r>
      <rPr>
        <i/>
        <sz val="11"/>
        <color theme="1"/>
        <rFont val="Calibri"/>
        <family val="2"/>
        <scheme val="minor"/>
      </rPr>
      <t xml:space="preserve"> </t>
    </r>
    <r>
      <rPr>
        <sz val="11"/>
        <color theme="1"/>
        <rFont val="Calibri"/>
        <family val="2"/>
        <scheme val="minor"/>
      </rPr>
      <t>„A|Basisdaten“ werden zum Beispiel die erforderlichen Bestätigungen und Anlagen automatisiert angepasst). Technische Schwierigkeiten können nicht ausgeschlossen werden, sofern eine Bearbeitung der abschließenden Tabellenblätter zuerst erfolgt.</t>
    </r>
  </si>
  <si>
    <t>Dieses Arbeitsblatt wird automatisch basierend auf Ihren Angaben im Tabellenblatt „B | Arbeitsplan“ befüllt. Bitte nutzen Sie diese Ansicht für eine abschließende Prüfung Ihres Zeitplans und überarbeiten Sie gegebenenfalls Ihre Angaben im Tabellenblatt „B | Arbeitsplan“. Bitte bestätigen Sie die Richtigkeit der Angaben abschließend am Ende dieses Tabellenblattes.</t>
  </si>
  <si>
    <t>c. Grenzüberschreitende Investitionen (Sind ausländische Unternehmen mit ähnlichem Dienstleistungsangebot in Ihrer Region bekannt?)</t>
  </si>
  <si>
    <t>Es handelt sich bei den beantragten Maßnahmen um freiwillige Maßnahmen, zu deren Umsetzung der/die Antragstellende nicht bereits rechtlich verpflichtet ist (z.B. aufgrund arbeitsschutzrechtlicher oder baurechtlicher Regelungen oder aufgrund einer Auflage in einer Baugenehmigung).</t>
  </si>
  <si>
    <t>Straße</t>
  </si>
  <si>
    <t>Mecklenburg-Vorpommern</t>
  </si>
  <si>
    <t>Hausnummer</t>
  </si>
  <si>
    <t>Stadt</t>
  </si>
  <si>
    <t xml:space="preserve"> Personen in der betroffenen Einrichtung</t>
  </si>
  <si>
    <t>Bundesländer</t>
  </si>
  <si>
    <t>Bayern</t>
  </si>
  <si>
    <t>Berlin</t>
  </si>
  <si>
    <t>Brandenburg</t>
  </si>
  <si>
    <t>Bremen</t>
  </si>
  <si>
    <t>Hamburg</t>
  </si>
  <si>
    <t>Hessen</t>
  </si>
  <si>
    <t>Niedersachsen</t>
  </si>
  <si>
    <t>Rheinland-Pfalz</t>
  </si>
  <si>
    <t>Saarland</t>
  </si>
  <si>
    <t>Sachsen</t>
  </si>
  <si>
    <t>Sachsen-Anhalt</t>
  </si>
  <si>
    <t>Schleswig-Holstein</t>
  </si>
  <si>
    <t>Thüringen</t>
  </si>
  <si>
    <t>Informationen zu der betroffenen Einrichtung</t>
  </si>
  <si>
    <t>Postleitzahl</t>
  </si>
  <si>
    <t>Informationen zu Ihrer Organisation sowie zur betroffenen sozialen Einrichtung</t>
  </si>
  <si>
    <t>Dieses Feld können Sie erst zum Schluss ausfüllen, nachdem Sie den Antrag auf easy-Online angelegt haben. Wir empfehlen das Excel-Formular zu Beginn auszufüllen, um die Fördersummen aus Tabellenblatt D auf easy-Online übertragen zu können.</t>
  </si>
  <si>
    <t>Als überkommunal werden hier alle Ebenen zwischen der Kommune und dem jeweiligen Bundesland verstanden, also z.B. Träger, die in mehreren Landkreisen aktiv sind, oder auch Zusammenschlüsse mehrerer Kommunen verschiedener Kreise.</t>
  </si>
  <si>
    <t>Der/die Antragstellende muss rechtlich selbstständig sein.</t>
  </si>
  <si>
    <t>weitere Wohlfahrtsverbände</t>
  </si>
  <si>
    <t>Das vorliegende Dokument dient dazu, Ihr geplantes Vorhaben im Förderschwerpunkt 1 der Förderrichtlinie „Klimaanpassung in sozialen Einrichtungen“ im Detail zu beschreiben. Auf dieser Basis kann in einem nächsten Schritt eine Prüfung Ihres Antrages erfolgen. Die Vorhabenbeschreibung enthält mehrere Tabellenblätter zu unterschiedlichen Kategorien:</t>
  </si>
  <si>
    <t>Die Anträge müssen spätestens zwei Wochen nach der elektronischen Antragstellung postalisch bei der ZUG eingegangen sein.</t>
  </si>
  <si>
    <t>Bestandsaufnahme und Betroffenheitsanalyse</t>
  </si>
  <si>
    <t>Ergänzen Sie die Online-Kennung aus Ihrem easy-Online-Formular auf Tabellenblatt A der Vorhabenbeschreibung.</t>
  </si>
  <si>
    <r>
      <t xml:space="preserve">Bitte beachten Sie vor der Antragstellung weiterhin unbedingt das </t>
    </r>
    <r>
      <rPr>
        <b/>
        <sz val="11"/>
        <rFont val="Calibri"/>
        <family val="2"/>
        <scheme val="minor"/>
      </rPr>
      <t>Merkblatt zum Förderschwerpunkt 1.</t>
    </r>
  </si>
  <si>
    <t xml:space="preserve">Förderrichtlinie „Klimaanpassung in sozialen Einrichtungen“ - Förderschwerpunkt 1: Erstellung von Konzepten zur nachhaltigen Anpassung an die Klimakrise </t>
  </si>
  <si>
    <t>Link KWRA</t>
  </si>
  <si>
    <t>Bitte geben Sie die Gesamtzahl der Mitarbeitenden in Ihrer Einrichtung an, für die ein Klimaanpassungskonzept erstellt werden soll.</t>
  </si>
  <si>
    <t>Wird automatisch basierend auf Ihren Angaben in der obigen Tabelle berechnet.</t>
  </si>
  <si>
    <t>Bitte erläutern Sie, wie Sie Ihr hier beschriebenes Fördervorhaben unter den in Zeile 19 bis 23 angegebenen Netzwerken bekannt machen.</t>
  </si>
  <si>
    <t>Abschließende Nachhaltigkeitsprüfung</t>
  </si>
  <si>
    <t>Prüfung des geplanten Maßnahmenpaketes auf die Frage: Können „graue“ Maßnahmen (technisch-infrastrukturelle oder bauliche Veränderungen) durch „naturbasierte Lösungen“ (vgl. Ziffer 2.2 der Förderrichtlinie) substituiert werden? Falls nicht, wie können die priorisierten „grauen“ Maßnahmen mit der Umsetzung von „naturbasierten Lösungen“ kombiniert werden?</t>
  </si>
  <si>
    <t>Bitte geben Sie den Monat als laufende Nummern an, nicht im Datumsformat.</t>
  </si>
  <si>
    <t>Die Meilensteine dienen als Kontrolle der Zeitplanung und des Projekterfolgs.</t>
  </si>
  <si>
    <t>Sollten Sie weitere Informationen, Kommentare und Anmerkung oder weitere freiwillige Anlagen haben, tragen Sie diese bitte hier ein.</t>
  </si>
  <si>
    <t>Förderquote und Eigenmittel</t>
  </si>
  <si>
    <r>
      <t xml:space="preserve">Weitere Informationen finden Sie in den </t>
    </r>
    <r>
      <rPr>
        <sz val="11"/>
        <rFont val="Calibri"/>
        <family val="2"/>
        <scheme val="minor"/>
      </rPr>
      <t xml:space="preserve">FAQs, </t>
    </r>
    <r>
      <rPr>
        <sz val="11"/>
        <color theme="1"/>
        <rFont val="Calibri"/>
        <family val="2"/>
        <scheme val="minor"/>
      </rPr>
      <t xml:space="preserve"> in der</t>
    </r>
    <r>
      <rPr>
        <sz val="11"/>
        <rFont val="Calibri"/>
        <family val="2"/>
        <scheme val="minor"/>
      </rPr>
      <t xml:space="preserve"> Förderrichtlinie „Klimaanpassung in sozialen Einrichtungen“ sowie im Merkblatt zur Beihilfe. Alle genannten Dokumente finden Sie auf unserer Website.</t>
    </r>
  </si>
  <si>
    <t>easy-Online</t>
  </si>
  <si>
    <t>Jira-Portal</t>
  </si>
  <si>
    <r>
      <t xml:space="preserve">Interne Strukturen: Gesamtzahl der </t>
    </r>
    <r>
      <rPr>
        <b/>
        <sz val="11"/>
        <rFont val="Calibri"/>
        <family val="2"/>
        <scheme val="minor"/>
      </rPr>
      <t>sozialen</t>
    </r>
    <r>
      <rPr>
        <b/>
        <sz val="11"/>
        <color theme="1"/>
        <rFont val="Calibri"/>
        <family val="2"/>
        <scheme val="minor"/>
      </rPr>
      <t xml:space="preserve"> Einrichtungen der/des Antragstellenden </t>
    </r>
  </si>
  <si>
    <t>Bitte geben Sie an, wie viele soziale Einrichtungen insgesamt zu Ihnen als Antagstellende/r gehören, auch wenn diese nicht Teil des Antrags sind.</t>
  </si>
  <si>
    <t>Bitte geben Sie die Anzahl von Besuchenden oder Tagesgästen pro Woche an.</t>
  </si>
  <si>
    <r>
      <t xml:space="preserve">Bitte geben Sie im Folgenden an, welche Förderquote (in Prozent der Gesamtausgaben) Sie im Rahmen Ihrer Antragstellung ansetzen. Beachten Sie dabei die im </t>
    </r>
    <r>
      <rPr>
        <u/>
        <sz val="11"/>
        <color theme="1"/>
        <rFont val="Calibri"/>
        <family val="2"/>
        <scheme val="minor"/>
      </rPr>
      <t>Merkblatt zu Förderschwerpunkt 1</t>
    </r>
    <r>
      <rPr>
        <sz val="11"/>
        <color theme="1"/>
        <rFont val="Calibri"/>
        <family val="2"/>
        <scheme val="minor"/>
      </rPr>
      <t xml:space="preserve"> angegebenen Höchstsätze für die Förderquote sowie</t>
    </r>
    <r>
      <rPr>
        <sz val="11"/>
        <color theme="1"/>
        <rFont val="Calibri"/>
        <family val="2"/>
        <scheme val="minor"/>
      </rPr>
      <t xml:space="preserve"> die maximale Fördersumme. Die Höhe der Zuwendung sowie die Eigenmittel werden automatisiert berechnet. Bitte begründen Sie im nachfolgenden Textfeld kurz die angesetzte Förderquote unter Berücksichtigung der finanziellen Leistungsfähigkeit sowie der verfügbaren Eigenmittel Ihrer Einrichtung. Geben Sie hier bitte auch an, falls zusätzliche Drittmittel (z.B. aus Förderprogrammen der Länder oder anderen Zuschüssen) zur Verfügung stehen.</t>
    </r>
  </si>
  <si>
    <r>
      <t>Es liegt kein anhängiges Insolvenzverfahren</t>
    </r>
    <r>
      <rPr>
        <sz val="11"/>
        <color rgb="FF00B0F0"/>
        <rFont val="Calibri"/>
        <family val="2"/>
      </rPr>
      <t xml:space="preserve"> </t>
    </r>
    <r>
      <rPr>
        <sz val="11"/>
        <rFont val="Calibri"/>
        <family val="2"/>
      </rPr>
      <t>vor</t>
    </r>
    <r>
      <rPr>
        <sz val="11"/>
        <color rgb="FF00B0F0"/>
        <rFont val="Calibri"/>
        <family val="2"/>
      </rPr>
      <t xml:space="preserve"> </t>
    </r>
    <r>
      <rPr>
        <sz val="11"/>
        <color theme="1"/>
        <rFont val="Calibri"/>
        <family val="2"/>
      </rPr>
      <t>und es wurde keine Vermögensauskunft nach § 802c der ZPO oder § 284 AO abgegeben.</t>
    </r>
  </si>
  <si>
    <t>ZUG gGmbH Website</t>
  </si>
  <si>
    <t>Versionsnummer:</t>
  </si>
  <si>
    <t>Stiftungen des öffentlichen Rechts</t>
  </si>
  <si>
    <t>Pflichtanlagen - Sonderfall</t>
  </si>
  <si>
    <t>siehe Arbeits- und Ressourcenplan</t>
  </si>
  <si>
    <t>ACHTUNG: Dieses Dropdown hat im Blatt F zusätzlich die Option "siehe Arbeits- und Ressourcenplan", die Anlage Ausgabenschätzung von der dritten Position verschoben oder entfernt wird muss das Dropdown in Blatt F entsprechend angepasst werden</t>
  </si>
  <si>
    <t>Bitte beachten Sie, dass Anträge nur zur Prüfung angenommen werden können, wenn mindestens die in Tabellenblatt F genannten Pflichtanlagen vollständig und fristgerecht vorliegen.</t>
  </si>
  <si>
    <t>Informationen zur Verbreitung durch genutzte Netzwerke</t>
  </si>
  <si>
    <r>
      <t xml:space="preserve">Bitte stellen Sie im Folgenden alle erwarteten Ausgaben im Rahmen Ihres beantragten Vorhabens übersichtlich dar. 
Die Ausgaben für die Erstellung des Klimaanpassungskonzeptes durch ein externes Unternehmen werden automatisiert auf Basis Ihrer Angaben Im Tabellenblatt „B | Arbeitsplan“ berechnet. 
Sofern hier fehlerhafte Eingaben vorliegen sollten, korrigieren Sie diese bitte in Tabellenblatt B.
Weitere Ausgaben (z.B. für die begleitende Öffentlichkeitsarbeit, Vernetzung oder eventuelle Nebenkosten) können Sie in der nachfolgenden Tabelle aufführen.
Für alle geplanten Ausgaben sind Plausibilisierungen oder Nachweise erforderlich, um eine Prüfung Ihres Antrages zu ermöglichen. 
Bitte beachten Sie, dass es sich bei den Anlagen zum Ressourcenplan um Pflichtanlagen zur Antragstellung handelt und Anträge, welche den Anforderungen nicht genügen, nicht berücksichtigt werden können. 
Beachten Sie diesbezüglich unbedingt die weiteren Hinweise im </t>
    </r>
    <r>
      <rPr>
        <b/>
        <u/>
        <sz val="12"/>
        <rFont val="Calibri"/>
        <family val="2"/>
        <scheme val="minor"/>
      </rPr>
      <t>Merkblatt zum Förderschwerpunkt 1.</t>
    </r>
    <r>
      <rPr>
        <b/>
        <sz val="12"/>
        <rFont val="Calibri"/>
        <family val="2"/>
        <scheme val="minor"/>
      </rPr>
      <t xml:space="preserve">
Bitte beachten Sie abschließend, dass Personalausgaben in Förderschwerpunkt 1 grundsätzlich nicht förderfähig sind.</t>
    </r>
  </si>
  <si>
    <t>Die Ausgaben für die Konzepterstellung ergeben sich aus den in Tabellenblatt "B | Arbeitsplan" angegebenen Beratungstagen und den dazugehörigen Tagessätzen.</t>
  </si>
  <si>
    <t>Nicht auszufüllendes oder 
noch gesperrtes Feld</t>
  </si>
  <si>
    <r>
      <t>Reichen Sie Ihren Antrag währe</t>
    </r>
    <r>
      <rPr>
        <sz val="11"/>
        <rFont val="Calibri"/>
        <family val="2"/>
        <scheme val="minor"/>
      </rPr>
      <t>nd des geöffneten Förderfensters in easy-Online</t>
    </r>
    <r>
      <rPr>
        <sz val="11"/>
        <color theme="1"/>
        <rFont val="Calibri"/>
        <family val="2"/>
        <scheme val="minor"/>
      </rPr>
      <t>, dem Förderportal des Bundes, formal ein. Eröffnen Sie hier einen neuen Antrag und füllen Sie da</t>
    </r>
    <r>
      <rPr>
        <sz val="11"/>
        <rFont val="Calibri"/>
        <family val="2"/>
        <scheme val="minor"/>
      </rPr>
      <t>s easy-Online-</t>
    </r>
    <r>
      <rPr>
        <sz val="11"/>
        <color theme="1"/>
        <rFont val="Calibri"/>
        <family val="2"/>
        <scheme val="minor"/>
      </rPr>
      <t>Formular aus. Achten Sie dabei darauf, die Förderrichtlinie „Klimaanpassung in sozialen Einrichtungen“ auszuwählen. 
Tragen Sie im Gesamtfinanzierungsplan des easy-Online-Formulars die erwarteten Ausgaben (aufgeteilt nach 
Profi-Positionen) sowie die beantragten Fördermittel, die verfügbaren Eigenmittel und die Förderquote ein. Die hierfür erforderlichen Informationen werden Ihnen in Tabellenblatt D dieser Vorhabenbeschreibung übersichtlich zusammengefasst, nachdem Sie die erforderlichen Pflichtfelder in der Vorhabenbeschreibung ausgefüllt haben.</t>
    </r>
  </si>
  <si>
    <r>
      <t xml:space="preserve">Bitte erläutern Sie, ob durch die beantragte Maßnahme Auswirkungen auf den zwischenstaatlichen Handel erwartbar sind. Gehen Sie dazu auf die untenstehenden Punkte ein (bitte beachten Sie hierbei die Hinweise im </t>
    </r>
    <r>
      <rPr>
        <u/>
        <sz val="11"/>
        <color theme="1"/>
        <rFont val="Calibri"/>
        <family val="2"/>
        <scheme val="minor"/>
      </rPr>
      <t>Merkblatt zur Beihilfe</t>
    </r>
    <r>
      <rPr>
        <sz val="11"/>
        <color theme="1"/>
        <rFont val="Calibri"/>
        <family val="2"/>
        <scheme val="minor"/>
      </rPr>
      <t>.)</t>
    </r>
  </si>
  <si>
    <t>Diakonie Deutschland</t>
  </si>
  <si>
    <t>Die Nebenbestimmungen, Richtlinien und weitere Hinweise für Zuwendungen auf Ausgabenbasis (AZA) können im Formularschrank des Bundesumweltministeriums abgerufen werden.</t>
  </si>
  <si>
    <t>Laden Sie die in Tabellenblatt F genannten Pflichtanlagen außer der Vorhabenbeschreibung in easy-Online hoch und senden Sie den easy-Online-Antrag ab. Anschließend müssen Sie Ihren easy-Online Antrag ausdrucken und rechtsverbindlich unterschreiben. Auf der ersten Seite des easy-Online-Antrags finden Sie rechts oben, neben der Adresse des Projektträgers, Ihre neunstellige Online-Kennung.</t>
  </si>
  <si>
    <t>Die im Excel-Format eingereichte Vorhabenbeschreibung stimmt mit der revisionssicheren Version (z.B. postalisch eingereicht) überein.</t>
  </si>
  <si>
    <t>Förderungen sollen vor allem für Einrichtung in den Regionen, die von besonders vielen klimatischen Extremen betroffen sind, umgesetzt werden (vgl. klimatische Hotspots nach Klimawirkungs- und Risikoanalyse 2021 für Deutschland, Kurzfassung, S. 112, Abb. 9, Darstellung 2031- 2060 Absolut)</t>
  </si>
  <si>
    <t>schriftliche Bestätigung zu verfügbaren Eigenmitteln</t>
  </si>
  <si>
    <t>Nachweis über Drittmittel (z.B. Zuwendungs-, Fördermittel- oder Spendenbescheid) bzw. Absichtserklärung</t>
  </si>
  <si>
    <t>Jahresabschlüsse</t>
  </si>
  <si>
    <t>Pflichtanlagen - Drittmittel</t>
  </si>
  <si>
    <t>keine Drittmittel</t>
  </si>
  <si>
    <t>ACHTUNG: Dieses Dropdown hat im Blatt F zusätzlich die Option "keine Drittmittel",  die Anlage Drittmittel sollte deshalb an erster Stelle stehen und muss zwingend für alle Rechtspersönlichkeiten aktiviert ("Ja") stehen haben</t>
  </si>
  <si>
    <r>
      <t>Füllen Sie die Tabellenblätter A bis F der Vorhabenbeschreibung vollständig aus</t>
    </r>
    <r>
      <rPr>
        <sz val="11"/>
        <rFont val="Calibri"/>
        <family val="2"/>
        <scheme val="minor"/>
      </rPr>
      <t xml:space="preserve"> (ausgenommen der Online-Kennung in Tabellenblatt </t>
    </r>
    <r>
      <rPr>
        <sz val="11"/>
        <color theme="1"/>
        <rFont val="Calibri"/>
        <family val="2"/>
        <scheme val="minor"/>
      </rPr>
      <t>A,</t>
    </r>
    <r>
      <rPr>
        <sz val="11"/>
        <rFont val="Calibri"/>
        <family val="2"/>
        <scheme val="minor"/>
      </rPr>
      <t xml:space="preserve"> s. dazu weiter unten).</t>
    </r>
  </si>
  <si>
    <t>Mögliche Nachweise: a) nach Landesrecht aufgestelltes und genehmigtes Konzept zur Haushaltssicherung b) Durchführung eines Haushaltssicherungsverfahrens (noch nicht genehmigt bei Antragstellung) c) Fehlbeträge in den vergangenen zwei Haushaltsjahren oder aus dem aktuellen und den folgenden zwei Haushaltsjahren, falls Landesrecht kein Konzept zur Haushaltssicherung vorsieht. Bei b) und c) ist die Haushaltslage durch die Kommunalaufsicht zu bestätigen.</t>
  </si>
  <si>
    <r>
      <t xml:space="preserve">Bitte nutzen Sie </t>
    </r>
    <r>
      <rPr>
        <b/>
        <u/>
        <sz val="11"/>
        <color theme="1"/>
        <rFont val="Calibri"/>
        <family val="2"/>
        <scheme val="minor"/>
      </rPr>
      <t>nicht die Funktion Kopieren, Ausschneiden und Einfügen</t>
    </r>
    <r>
      <rPr>
        <sz val="11"/>
        <color theme="1"/>
        <rFont val="Calibri"/>
        <family val="2"/>
        <scheme val="minor"/>
      </rPr>
      <t xml:space="preserve"> (Strg C, Strg X, Strg V) und vermeiden Sie </t>
    </r>
  </si>
  <si>
    <t>bearbeitbare Zellen per Mausklick zu verschieben. Dies kann die Formatierung beschädigen und zu Fehlern führen!</t>
  </si>
  <si>
    <t>Im Folgenden ist der aktuelle Status aller auszufüllenden Tabellenblätter dieser Vorhabenbeschreibung für Sie zusammengefasst. Sofern im betreffenden Tabellenblatt noch Informationen fehlen oder Felder fehlerhaft ausgefüllt wurden, erscheint ein rotes X. Nachdem das Tabellenblatt vollständig und fehlerfrei ausgefüllt wurde, erscheint ein grünes Häkchen. Bitte reichen Sie Ihren Antrag erst dann ein, wenn alle Tabellenblätter vollständig und fehlerfrei bearbeitet wurden.</t>
  </si>
  <si>
    <t>Nordrhein-Westfalen</t>
  </si>
  <si>
    <t>Baden-Württemberg</t>
  </si>
  <si>
    <t xml:space="preserve">Die Förderung richtet sich vor allem an Antragstellende, die in der Lage sind, die geförderten Klimaanpassungskonzepte durch interne Strukturen sichtbar zu machen, um für die Herausforderungen der Klimaanpassung im Allgemeinen sowie für die umzusetzenden Maßnahmen im Speziellen zu sensibilisieren und zur Nachahmung anzuregen. </t>
  </si>
  <si>
    <t>Bitte geben Sie die Gesamtzahl der betreuten Personen in Ihrer Einrichtung an, für die ein Klimaanpassungskonzept erstellt werden soll.</t>
  </si>
  <si>
    <t>Abschließend soll ein umfassendes und integriertes Konzept entwickelt werden, das die Ergebnisse der Betroffenheitsanalyse, die identifizierten Maßnahmen und die Vorplanungen übersichtlich zusammenfasst.</t>
  </si>
  <si>
    <t xml:space="preserve">Die Laufzeit wird aus den Basisdaten in Zeile 3 generiert und beträgt i.d.R. bis zu 12 Monate. Sollte eine längere Laufzeit beantragt worden sein, werden zusätzliche Monate freigeschaltet. </t>
  </si>
  <si>
    <t>Informationen zum/zur Antragstellenden</t>
  </si>
  <si>
    <t>Der/die Antragstellende ist finanzschwach</t>
  </si>
  <si>
    <t>Senior*inneneinrichtungen (ambulant und stationär)</t>
  </si>
  <si>
    <t>4. Umfassende Strategie auf übergeordneter Ebene zum Umgang mit der Betroffenheit durch die Klimakrise für alle Einrichtungen  liegt vor.</t>
  </si>
  <si>
    <t>2. Erste punktuelle Auseinandersetzung mit Anpassungsprozessen und/oder der Betroffenheit einzelner Einrichtungen.</t>
  </si>
  <si>
    <r>
      <t xml:space="preserve">Laden Sie diese Excel-Datei (Vorhabenbeschreibung) im Original </t>
    </r>
    <r>
      <rPr>
        <u/>
        <sz val="11"/>
        <color theme="1"/>
        <rFont val="Calibri"/>
        <family val="2"/>
        <scheme val="minor"/>
      </rPr>
      <t>und</t>
    </r>
    <r>
      <rPr>
        <sz val="11"/>
        <color theme="1"/>
        <rFont val="Calibri"/>
        <family val="2"/>
        <scheme val="minor"/>
      </rPr>
      <t xml:space="preserve"> als PDF-Datei unter Angabe der Online-Kennung in Jira hoch.</t>
    </r>
  </si>
  <si>
    <t>Vorhabenbeschreibung (per Upload)</t>
  </si>
  <si>
    <t>3. Förderaufruf Oktober bis Dezember 2024</t>
  </si>
  <si>
    <r>
      <rPr>
        <sz val="11"/>
        <rFont val="Calibri"/>
        <family val="2"/>
        <scheme val="minor"/>
      </rPr>
      <t>Titel nach Schema: AnpaSo FSP 1</t>
    </r>
    <r>
      <rPr>
        <sz val="11"/>
        <color theme="1"/>
        <rFont val="Calibri"/>
        <family val="2"/>
        <scheme val="minor"/>
      </rPr>
      <t>: Erstellung eines Klimaanpassungskonzeptes für [Einrichtung] des [Antragstellers] in [Ort]</t>
    </r>
  </si>
  <si>
    <t>Bei Abweichungen von der Regellaufzeit (12 Monate) fügen Sie eine Begründung unter "Sonstiges" am Ende von Abschnitt A Basisdaten hinzu.</t>
  </si>
  <si>
    <t>Antragstellende Institution</t>
  </si>
  <si>
    <t>Kurzvorstellung der Trägerschaft, der Einrichtung und der betreuten vulnerablen Gruppen, für die im Rahmen des Vorhabens ein Klimaanpassungskonzept erstellt werden soll</t>
  </si>
  <si>
    <t>Bitte beschreiben Sie hier kurz den Träger sowie die Einrichtung für die ein Anpassungskonzept erstellt werden soll. Gehen Sie dabei insbesondere darauf ein welche vulnerable Personengruppen in der Einrichtung betreut werden und wie hoch der Anteil vulnerabler Personen an der Zielgruppe der Einrichtung insgesamt ist.</t>
  </si>
  <si>
    <t>Verbreitungskanäle</t>
  </si>
  <si>
    <t>Führungen</t>
  </si>
  <si>
    <t>Tagungen und Konferenzen</t>
  </si>
  <si>
    <t>Tag der offenen Tür</t>
  </si>
  <si>
    <t>Website</t>
  </si>
  <si>
    <t>Newsletter</t>
  </si>
  <si>
    <t>Arbeitsgruppen</t>
  </si>
  <si>
    <t>Fachgremien</t>
  </si>
  <si>
    <t>Intranet</t>
  </si>
  <si>
    <t>Zeitungen, Zeitschriften und Magazine</t>
  </si>
  <si>
    <t>weitere Verbreitungskanäle</t>
  </si>
  <si>
    <t>Netzwerktreffen</t>
  </si>
  <si>
    <t>-</t>
  </si>
  <si>
    <t>Kurzbeschreibung der Verbreitungsstrategie innerhalb Ihrer eigenen Organisation</t>
  </si>
  <si>
    <t xml:space="preserve">Bitte erläutern Sie, wie Sie Ihr hier beschriebenes Fördervorhaben unter den in Zeile 8 angegebenen Einrichtungen bekannt machen. </t>
  </si>
  <si>
    <r>
      <t>Betroffenheit der sozialen Einrichtung und der betreuten vulnerablen Gruppe</t>
    </r>
    <r>
      <rPr>
        <b/>
        <sz val="11"/>
        <color rgb="FF00B0F0"/>
        <rFont val="Calibri"/>
        <family val="2"/>
        <scheme val="minor"/>
      </rPr>
      <t xml:space="preserve"> </t>
    </r>
    <r>
      <rPr>
        <b/>
        <sz val="11"/>
        <color theme="1"/>
        <rFont val="Calibri"/>
        <family val="2"/>
        <scheme val="minor"/>
      </rPr>
      <t>durch die Klimakrise</t>
    </r>
  </si>
  <si>
    <t>Ziele des Klimaanpassungskonzeptes, die sich aus der Betroffenheit ableiten</t>
  </si>
  <si>
    <t>Bitte beschreiben Sie kurz den Standort und stellen Sie dar, welche Belastungen und Einschränkungen durch klimatische Veränderung bereits vor Ort spürbar sind. Nehmen Sie dabei Bezug auf die jeweils zutreffenden Klimafolgen.</t>
  </si>
  <si>
    <t>Bitte beschreiben Sie, welche konkreten Ziele Sie durch das geplante Klimaanpassungskonzept erreichen möchten. Die Ziele sollten sich aus den unter 1 beschriebenen aktuellen Herausforderungen ableiten. 
Zukünftige, noch nicht spürbare Auswirkungen können darüber hinaus auch betrachtet werden.</t>
  </si>
  <si>
    <t>Betroffenheit durch Klimafolge/n</t>
  </si>
  <si>
    <t>Bitte geben Sie an, welche Klimafolgen Sie durch das geplante Anpassungskonzept abmildern möchten. Legen Sie dabei den Schwerpunkt auf die Klimafolgen, deren Auswirkungen Sie unter 1. dargestellt haben.</t>
  </si>
  <si>
    <t>Die folgende Fortschrittsmatrix bildet den aktuellen und den angestrebten Grad der Klimaanpassung von sozialen Einrichtungen in fünf Kategorien ab. Bitte ordnen Sie die betroffene soziale Einrichtung einer Kategorie zu und geben Sie einen Zielwert an, den Sie mittels des beantragten Vorhabens erreichen möchten.</t>
  </si>
  <si>
    <t>2. Identifizierung der individuellen Betroffenheiten der betroffenen Gruppen, vereinzelt können bereits 
punktuell Maßnahmen erfolgt sein (ohne Konzeptgrundlage)</t>
  </si>
  <si>
    <t>3. Ein Konzept zur nachhaltigen Anpassung an die Folgen der Klimakrise ist entwickelt</t>
  </si>
  <si>
    <t>4. Maßnahmen zur Reduzierung der Betroffenheit vulnerabler Gruppen auf Grundlage eines 
Anpassungskonzeptes wurden teilweise umgesetzt</t>
  </si>
  <si>
    <t xml:space="preserve">5. Umfassende Maßnahmen zur Reduzierung der Betroffenheit vulnerabler Gruppen wurden auf Grundlage eines Anpassungskonzeptes vollständig umgesetzt </t>
  </si>
  <si>
    <t>Optionale Arbeitspakete (7-9)</t>
  </si>
  <si>
    <t>Im Rahmen der Konzepterstellung soll für jede Einrichtung ein individuelles Maßnahmenpaket zur Anpassung an die Klimakrise erarbeitet werden. Diese sollten sich erkennbar aus den Ergebnissen der Betroffenheitsanalyse ableiten.</t>
  </si>
  <si>
    <t>Vorbereitende Ausarbeitung zur Umsetzung der Maßnahmen: Ressourcen- und Meilensteinplan sowie Vorplanungen, inklusive Kostenschätzung nach DIN 276/ Leistungsphase 2 der Honorarordnung für Architekten und Ingenieure (HOAI). Die Ausgabenschätzung sollte eine grobe Leistungsbeschreibung mit Angaben zu Flächen/Massen/Mengen sowie zu Einheits- und Gesamtpreisen nach Einzelmaßnahmen enthalten.</t>
  </si>
  <si>
    <t>Einbindung der betroffenen Zielgruppe, Beteiligungsprozess (optional)</t>
  </si>
  <si>
    <t>Identifikation und Planung von nicht-investiven Maßnahmen im Klimaanpassungskonzept (optional)</t>
  </si>
  <si>
    <t>Beispiele: Sensibilisierungskampagne für betreute Zielgruppen und deren Umfeld, Nutzungs- und Bewirtschaftungskonzept für grüne Maßnahmen der Einrichtung (z.B. Streuobstwiese), Hitzeaktionsplan für Pflegeeinrichtung mit Anbindung an Warnsysteme, Entwicklung und Implementierung eines Contolllingkonzepts und Monitoring von Anpassungsaktivitäten, Konzept für einen Stakeholderdialog zur Klimaanpassung, Konzept für ein Lernmodul zu Klimaanpassung für Kitakinder mit Bezug zum Standort und der Umgebung der Einrichtung, etc.</t>
  </si>
  <si>
    <t>Ziel ist die konzeptionelle Entwicklung und Planung möglichst konkret beschriebener nicht-investiver Maßnahmen inklusive einer Aufwands- und Ausgabenschätzung als Konzeptbestandteil.  Beachten Sie, dass in FSP 1 keine Umsetztung dieser Maßnahmen gefördert wird.</t>
  </si>
  <si>
    <t>Arbeitspakete</t>
  </si>
  <si>
    <t>Erläuterung</t>
  </si>
  <si>
    <r>
      <t xml:space="preserve">Bitte nennen Sie im Folgenden alle weiteren erforderlichen Ausgaben (z.B. Nebenkosten zur Konzepterstellung, Auftragsvergaben für die Öffentlichkeitsarbeit und Beteiligung der Zielgruppe, Sachausgaben für kartographische Darstellungen, Reiseausgaben o.ä.), beschreiben Sie diese stichpunktartig, ordnen Sie sie einer der vordefinierten Ausgabenpositionen zu und erläutern Sie kurz aber nachvollziehbar, </t>
    </r>
    <r>
      <rPr>
        <b/>
        <sz val="11"/>
        <rFont val="Calibri"/>
        <family val="2"/>
        <scheme val="minor"/>
      </rPr>
      <t>wie Sie die Ausgaben im Detail ermittelt haben</t>
    </r>
    <r>
      <rPr>
        <sz val="11"/>
        <rFont val="Calibri"/>
        <family val="2"/>
        <scheme val="minor"/>
      </rPr>
      <t xml:space="preserve"> (ggf. unter Bezugnahme auf weitere Anlagen).  
</t>
    </r>
  </si>
  <si>
    <t>(F0843) Sonstige allgemeine Verwaltungsausgaben</t>
  </si>
  <si>
    <t>Sonstige allgemeine Verwaltungsausgaben</t>
  </si>
  <si>
    <t xml:space="preserve">Plausibilisierungen können durch die Angaben von Mengen und Preisen, km-Entfernungen bei Dienstreisen oder durch die Vorlage unverbindlicher Angebote erfolgen. </t>
  </si>
  <si>
    <t>Bitte beachten Sie bei Dienstreisen die Anwendung des Bundesreisekostengesetzes, bzw. das für Sie geltende Landesreisekostengesetz oder fügen Sie Ihre eigene Reisekostenregelung bei, nach der sich Ihre Ausgaben richten.</t>
  </si>
  <si>
    <t xml:space="preserve">Das Vorhaben wird im wirtschaftlichen Teil der Einrichtung durchgeführt. </t>
  </si>
  <si>
    <r>
      <t xml:space="preserve">Bitte führen Sie aus, ob Ihre Organisation (gemeint ist das übergeordnete Unternehmen im Sinne des EU-Beihilferechts) eine wirtschaftliche Tätigkeit im Sinne des EU-Beihilferechts ausübt. Bitte beachten Sie hierbei die Hinweise im </t>
    </r>
    <r>
      <rPr>
        <u/>
        <sz val="11"/>
        <color theme="1"/>
        <rFont val="Calibri"/>
        <family val="2"/>
        <scheme val="minor"/>
      </rPr>
      <t>Merkblatt zur Beihilfe</t>
    </r>
    <r>
      <rPr>
        <sz val="11"/>
        <color theme="1"/>
        <rFont val="Calibri"/>
        <family val="2"/>
        <scheme val="minor"/>
      </rPr>
      <t>.</t>
    </r>
  </si>
  <si>
    <t>Wirtschaftlicher Teil der Einrichtung</t>
  </si>
  <si>
    <t>Gehen Sie dabei auf alle Maßnahmen der Öffentlichkeitsarbeit ein, für die Sie Ausgaben im D |Ressourcenplan unter "Weitere Ausgaben" planen.</t>
  </si>
  <si>
    <t>Der bei Antragstellung festgelegte Eigenanteil bleibt bei einer Reduktion der geplanten Ausgaben im Prüfprozess in der ursprünglichen Höhe bestehen.</t>
  </si>
  <si>
    <t>Bitte beachten Sie, dass pro Einrichtung eine Vorhabenbeschreibung und ein Antrag einzureichen sind.</t>
  </si>
  <si>
    <t xml:space="preserve">Das Vorhaben wird im nicht-wirtschaftlichen Teil der Einrichtung durchgeführt. </t>
  </si>
  <si>
    <t>Verbreitungskanal 1</t>
  </si>
  <si>
    <t>Verbreitungskanal 2</t>
  </si>
  <si>
    <t>Bitte beachten Sie, dass die gesamte Einrichtung inklusive Innen- und Außenflächen im Klimaanpassungskonzept berücksichtigt werden muss.</t>
  </si>
  <si>
    <r>
      <t xml:space="preserve">Die Förderung richtet sich vor allem an </t>
    </r>
    <r>
      <rPr>
        <sz val="11"/>
        <rFont val="Calibri"/>
        <family val="2"/>
        <scheme val="minor"/>
      </rPr>
      <t>Antragstellende,</t>
    </r>
    <r>
      <rPr>
        <sz val="11"/>
        <color theme="1"/>
        <rFont val="Calibri"/>
        <family val="2"/>
        <scheme val="minor"/>
      </rPr>
      <t xml:space="preserve"> die in der Lage sind, die geförderten Klimaanpassungskonzepte durch regionale oder überregionale Netzwerke sichtbar zu machen, um für die Herausforderungen der Klimaanpassung im Allgemeinen sowie für die umzusetzenden Maßnahmen im Speziellen zu sensibilisieren und damit zur Nachahmung anzuregen. </t>
    </r>
    <r>
      <rPr>
        <u/>
        <sz val="11"/>
        <color theme="1"/>
        <rFont val="Calibri"/>
        <family val="2"/>
        <scheme val="minor"/>
      </rPr>
      <t>Dazu muss mindestens ein Netzwerk vorhanden sein.</t>
    </r>
    <r>
      <rPr>
        <sz val="11"/>
        <color theme="1"/>
        <rFont val="Calibri"/>
        <family val="2"/>
        <scheme val="minor"/>
      </rPr>
      <t xml:space="preserve"> Bitte nennen Sie Ihre </t>
    </r>
    <r>
      <rPr>
        <b/>
        <sz val="11"/>
        <color theme="1"/>
        <rFont val="Calibri"/>
        <family val="2"/>
        <scheme val="minor"/>
      </rPr>
      <t>wichtigsten Netzwerke</t>
    </r>
    <r>
      <rPr>
        <sz val="11"/>
        <color theme="1"/>
        <rFont val="Calibri"/>
        <family val="2"/>
        <scheme val="minor"/>
      </rPr>
      <t xml:space="preserve"> (z.B. Wohlfahrtsverbände,  Zusammenschlüsse von Stiftungen oder Vereinen, etc.) außerhalb Ihrer Organisation mit der</t>
    </r>
    <r>
      <rPr>
        <b/>
        <sz val="11"/>
        <color theme="1"/>
        <rFont val="Calibri"/>
        <family val="2"/>
        <scheme val="minor"/>
      </rPr>
      <t xml:space="preserve"> Anzahl der zugehörigen Einrichtungen</t>
    </r>
    <r>
      <rPr>
        <sz val="11"/>
        <color theme="1"/>
        <rFont val="Calibri"/>
        <family val="2"/>
        <scheme val="minor"/>
      </rPr>
      <t xml:space="preserve"> </t>
    </r>
    <r>
      <rPr>
        <sz val="11"/>
        <color rgb="FF7030A0"/>
        <rFont val="Calibri"/>
        <family val="2"/>
        <scheme val="minor"/>
      </rPr>
      <t>u</t>
    </r>
    <r>
      <rPr>
        <sz val="11"/>
        <rFont val="Calibri"/>
        <family val="2"/>
        <scheme val="minor"/>
      </rPr>
      <t>nd geben Sie an, wie Sie diese aktiv zur Verbreitung des</t>
    </r>
    <r>
      <rPr>
        <sz val="11"/>
        <color rgb="FF7030A0"/>
        <rFont val="Calibri"/>
        <family val="2"/>
        <scheme val="minor"/>
      </rPr>
      <t xml:space="preserve"> </t>
    </r>
    <r>
      <rPr>
        <sz val="11"/>
        <rFont val="Calibri"/>
        <family val="2"/>
        <scheme val="minor"/>
      </rPr>
      <t xml:space="preserve">Projektes nutzen werden. Bitte wählen Sie hierzu pro Netzwerk </t>
    </r>
    <r>
      <rPr>
        <b/>
        <sz val="11"/>
        <rFont val="Calibri"/>
        <family val="2"/>
        <scheme val="minor"/>
      </rPr>
      <t>1-2 Verbreitungskanäle</t>
    </r>
    <r>
      <rPr>
        <sz val="11"/>
        <rFont val="Calibri"/>
        <family val="2"/>
        <scheme val="minor"/>
      </rPr>
      <t xml:space="preserve"> aus und berücksichtigen diese in der Verbreitungsstrategie in Zeile 25.</t>
    </r>
  </si>
  <si>
    <r>
      <t xml:space="preserve">Die </t>
    </r>
    <r>
      <rPr>
        <b/>
        <sz val="11"/>
        <rFont val="Calibri"/>
        <family val="2"/>
        <scheme val="minor"/>
      </rPr>
      <t>Arbeitspaktete 1-6 sind verpflichend</t>
    </r>
    <r>
      <rPr>
        <sz val="11"/>
        <rFont val="Calibri"/>
        <family val="2"/>
        <scheme val="minor"/>
      </rPr>
      <t xml:space="preserve"> im Rahmen des Vorhabens umzusetzten, die </t>
    </r>
    <r>
      <rPr>
        <b/>
        <sz val="11"/>
        <rFont val="Calibri"/>
        <family val="2"/>
        <scheme val="minor"/>
      </rPr>
      <t>Arbeitspakte 7-9 sind optional</t>
    </r>
    <r>
      <rPr>
        <sz val="11"/>
        <rFont val="Calibri"/>
        <family val="2"/>
        <scheme val="minor"/>
      </rPr>
      <t xml:space="preserve">. Berücksichtigen Sie in den Pfichtarbeitspakete alle notwendigen Vorarbeiten wie Gutachten etc. zur späteren Umsetzung. Optionale Arbeitspakete sind bestmöglich auf die individuellen Bedarfe der Einrichtung abzustimmen. Neben der Planung von investiven Maßnahmen können auch nicht investive Maßnahmen (siehe Definition und Beispiele im Merkblatt zum Förderschwerpunkt 1) zur Klimaanpassungs beitragen.
Beschreiben Sie zu jedem Arbeitspaket kurz Ihre </t>
    </r>
    <r>
      <rPr>
        <b/>
        <sz val="11"/>
        <rFont val="Calibri"/>
        <family val="2"/>
        <scheme val="minor"/>
      </rPr>
      <t>Vorgehensweise.</t>
    </r>
    <r>
      <rPr>
        <sz val="11"/>
        <rFont val="Calibri"/>
        <family val="2"/>
        <scheme val="minor"/>
      </rPr>
      <t xml:space="preserve"> Für jedes Arbeitspaket muss ein </t>
    </r>
    <r>
      <rPr>
        <b/>
        <sz val="11"/>
        <rFont val="Calibri"/>
        <family val="2"/>
        <scheme val="minor"/>
      </rPr>
      <t>Start- sowie Endmonat als laufende Monate ab Beginn der Projektlaufzeit</t>
    </r>
    <r>
      <rPr>
        <sz val="11"/>
        <rFont val="Calibri"/>
        <family val="2"/>
        <scheme val="minor"/>
      </rPr>
      <t xml:space="preserve"> und</t>
    </r>
    <r>
      <rPr>
        <b/>
        <sz val="11"/>
        <rFont val="Calibri"/>
        <family val="2"/>
        <scheme val="minor"/>
      </rPr>
      <t xml:space="preserve"> individuelle Meilensteine</t>
    </r>
    <r>
      <rPr>
        <sz val="11"/>
        <rFont val="Calibri"/>
        <family val="2"/>
        <scheme val="minor"/>
      </rPr>
      <t xml:space="preserve"> zur Kontrolle der Zielerreichung mit dem jeweiligen Monat der Fälligkeit angegeben werden. Geben Sie für jedes Arbeitspaket die </t>
    </r>
    <r>
      <rPr>
        <b/>
        <sz val="11"/>
        <rFont val="Calibri"/>
        <family val="2"/>
        <scheme val="minor"/>
      </rPr>
      <t>Anzahl der Beratungstage</t>
    </r>
    <r>
      <rPr>
        <sz val="11"/>
        <rFont val="Calibri"/>
        <family val="2"/>
        <scheme val="minor"/>
      </rPr>
      <t xml:space="preserve"> (Arbeitstage/ Person eines externen Unternehmens) und den vorgesehenen </t>
    </r>
    <r>
      <rPr>
        <b/>
        <sz val="11"/>
        <rFont val="Calibri"/>
        <family val="2"/>
        <scheme val="minor"/>
      </rPr>
      <t>Tagessatz</t>
    </r>
    <r>
      <rPr>
        <sz val="11"/>
        <rFont val="Calibri"/>
        <family val="2"/>
        <scheme val="minor"/>
      </rPr>
      <t xml:space="preserve"> (in Euro, Bruttopreise) an. Sollten Sie zum Vorsteuerabzug berechtigt sein, berücksichtigen Sie dies  bei den Tagessätzen. Die Ausgaben für die Konzepterstellung werden im Tabellenblatt D automatisiert berechnet.
</t>
    </r>
    <r>
      <rPr>
        <b/>
        <u/>
        <sz val="11"/>
        <rFont val="Calibri"/>
        <family val="2"/>
        <scheme val="minor"/>
      </rPr>
      <t>Hinweis</t>
    </r>
    <r>
      <rPr>
        <b/>
        <sz val="11"/>
        <rFont val="Calibri"/>
        <family val="2"/>
        <scheme val="minor"/>
      </rPr>
      <t>:</t>
    </r>
    <r>
      <rPr>
        <sz val="11"/>
        <rFont val="Calibri"/>
        <family val="2"/>
        <scheme val="minor"/>
      </rPr>
      <t xml:space="preserve"> Für eine bessere Einschätzung des Arbeitsaufwands für die Konzepterstellung in Ihrer Einrichtung, können Sie vorab </t>
    </r>
    <r>
      <rPr>
        <b/>
        <sz val="11"/>
        <rFont val="Calibri"/>
        <family val="2"/>
        <scheme val="minor"/>
      </rPr>
      <t>z.B unverbindliche Angebote einholen, Rechnungen vergleichbarer Leistungen nutzen, Ausgaben durch andere Quellen wie Recherchen per Telefon oder Internet ermitteln, o.ä.</t>
    </r>
  </si>
  <si>
    <t>Senden Sie zwingend die erste Seite des easy-Online-Antrags (rechtsverbindlich unterschrieben) postalisch an:</t>
  </si>
  <si>
    <t>Laut Bekanntmachung des BMUV zur Förderrichtlinie „Klimaanpassung in sozialen Einrichtungen“ sind die Zuwendungsempfangenden verpflichtet, im Rahmen der vom BMUV veranlassten Begleitforschung jederzeit Auskunft zum Stand der Projekte zu geben. Wir bitten Sie, dies zu bestätigen.</t>
  </si>
  <si>
    <t>Betroffenheitsanalyse im Hinblick auf den Standort, die vulnerable(n) Personengruppe(n) und Personal infolge der Auswirkungen und Risiken der Klimakrise.</t>
  </si>
  <si>
    <t>Durch eine frühe Einbindung der Betroffenen kann die Maßnahmenentwicklung bestmöglich auf die Bedürfnisse der vulnerablen Zielgruppen zugeschnitten werden. Der Beteiligungsprozess kann auch Mitarbeitende einbeziehen.</t>
  </si>
  <si>
    <t>Bei der formalen Antragstellung in easy-Online, dem Förderportal des Bundes, müssen die Ausgaben den folgenden Ausgabenpositionen zugeordnet werden. Bitte übernehmen Sie daher die nachfolgend automatisiert zusammengefassten Daten für Ihren easy-Online-Antrag.</t>
  </si>
  <si>
    <t>Weitere individuelle Arbeitspakete wie z.B. Planung von begleitenden Öffentlichkeitsarbeitsmaßnahmen zur Maßnahmenumsetzung (Konzeptbestandteil, erst in FSP 2 bzw. bei eigener Konzeptumsetzung ausführbar), Schattenwurfanalyse, Erstellung eines Geländemodells zur Starkregenanalyse, etc.</t>
  </si>
  <si>
    <t>Weitere Information zum Inhalt des Arbeitspakets finden Sie im Merkblatt zu Förderschwerpunkt 1 und den FAQ.</t>
  </si>
  <si>
    <t>Weitere Information zu Netzwerken finden Sie im Merkblatt zu Förderschwerpunkt 1 und den FAQ.</t>
  </si>
  <si>
    <t>Schritt 5 
Variante 2:</t>
  </si>
  <si>
    <t>Schritt 5
Variante 1:</t>
  </si>
  <si>
    <r>
      <t xml:space="preserve">Einreichen des Antrags mit dem TAN-Verfahren in easy-Online: Durch eine an Ihre E-Mailadresse gesendete TAN können Sie das Antragsformular verifizieren. </t>
    </r>
    <r>
      <rPr>
        <b/>
        <sz val="11"/>
        <rFont val="Calibri"/>
        <family val="2"/>
        <scheme val="minor"/>
      </rPr>
      <t>Eine postalische Einreichung des AZA Antrages ist hier dann nicht mehr erforderlich.</t>
    </r>
  </si>
  <si>
    <t>F1_2.0</t>
  </si>
  <si>
    <r>
      <t xml:space="preserve">Bitte beachten Sie, dass Anträge nur berücksichtigt werden können, wenn diese mindestens die nachfolgenden Pflichtanlagen enthalten. Sofern eine der Pflichtanlagen nicht fristgerecht eingeht, ist eine Förderung ausgeschlossen.
Die erste Seite des AZA-Antrag (generiert in easy-Online) muss fristgerecht postalisch und rechtsverbindlich unterschrieben eingesendet werden oder alternativ per TAN-Verfahren in easy-Online verifiziert werden. Die Vorhabenbeschreibung im Excel-Format </t>
    </r>
    <r>
      <rPr>
        <b/>
        <u/>
        <sz val="12"/>
        <rFont val="Calibri"/>
        <family val="2"/>
        <scheme val="minor"/>
      </rPr>
      <t>und</t>
    </r>
    <r>
      <rPr>
        <b/>
        <sz val="12"/>
        <rFont val="Calibri"/>
        <family val="2"/>
        <scheme val="minor"/>
      </rPr>
      <t xml:space="preserve"> als PDF-Datei laden Sie bitte mittels des in der Anleitung bereitgestellten JIRA-Links hoch. Welche weiteren Anlagen zur Prüfung benötigt werden finden Sie auch in der Anlagenmatrix im </t>
    </r>
    <r>
      <rPr>
        <b/>
        <u/>
        <sz val="12"/>
        <rFont val="Calibri"/>
        <family val="2"/>
        <scheme val="minor"/>
      </rPr>
      <t>Merkblatt zu Förderschwerpunkt 1.</t>
    </r>
    <r>
      <rPr>
        <b/>
        <sz val="12"/>
        <rFont val="Calibri"/>
        <family val="2"/>
        <scheme val="minor"/>
      </rPr>
      <t xml:space="preserve">
</t>
    </r>
    <r>
      <rPr>
        <sz val="12"/>
        <rFont val="Calibri"/>
        <family val="2"/>
        <scheme val="minor"/>
      </rPr>
      <t>Die weiteren Anlagen können auch während der Antragsprüfung nachgereicht werden. Hierzu erhalten Sie dann entsprechende Nachforderungen durch die ZUG. Um eine zügige Prüfung Ihres Antrages zu ermöglichen, bitten wir dann um kurzfristige Bereitstellung der fehlenden Unterlagen.</t>
    </r>
    <r>
      <rPr>
        <b/>
        <sz val="12"/>
        <rFont val="Calibri"/>
        <family val="2"/>
        <scheme val="minor"/>
      </rPr>
      <t xml:space="preserve">
Bitte benennen Sie alle Dateien nach folgendem Schema: </t>
    </r>
    <r>
      <rPr>
        <b/>
        <i/>
        <sz val="12"/>
        <rFont val="Calibri"/>
        <family val="2"/>
        <scheme val="minor"/>
      </rPr>
      <t>Online-Kennung_Datum (JJMMTT)_Inhalt</t>
    </r>
    <r>
      <rPr>
        <b/>
        <sz val="12"/>
        <rFont val="Calibri"/>
        <family val="2"/>
        <scheme val="minor"/>
      </rPr>
      <t>. Die Online-Kennung wird beim Absenden des elektronischen AZA-Antrags erzeugt.</t>
    </r>
  </si>
  <si>
    <t>AZA-Antrag (postalisch oder mit Verifizierung durch TAN-Verfahren in easy-Online)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</si>
</sst>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quot;;[Red]\-#,##0\ &quot;€&quot;"/>
    <numFmt numFmtId="44" formatCode="_-* #,##0.00\ &quot;€&quot;_-;\-* #,##0.00\ &quot;€&quot;_-;_-* &quot;-&quot;??\ &quot;€&quot;_-;_-@_-"/>
    <numFmt numFmtId="164" formatCode="#,##0\ &quot;€&quot;"/>
    <numFmt numFmtId="165" formatCode="#"/>
    <numFmt numFmtId="166" formatCode="_-* #,##0\ [$€-407]_-;\-* #,##0\ [$€-407]_-;_-* &quot;-&quot;??\ [$€-407]_-;_-@_-"/>
  </numFmts>
  <fonts count="88" x14ac:knownFonts="1">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00589C"/>
      <name val="Calibri"/>
      <family val="2"/>
      <scheme val="minor"/>
    </font>
    <font>
      <sz val="11"/>
      <color theme="4"/>
      <name val="Calibri"/>
      <family val="2"/>
      <scheme val="minor"/>
    </font>
    <font>
      <b/>
      <sz val="12"/>
      <color theme="9" tint="-0.249977111117893"/>
      <name val="Calibri"/>
      <family val="2"/>
      <scheme val="minor"/>
    </font>
    <font>
      <b/>
      <sz val="11"/>
      <color rgb="FFFF0000"/>
      <name val="Calibri"/>
      <family val="2"/>
      <scheme val="minor"/>
    </font>
    <font>
      <sz val="11"/>
      <color theme="1"/>
      <name val="Calibri"/>
      <family val="2"/>
      <scheme val="minor"/>
    </font>
    <font>
      <b/>
      <u/>
      <sz val="12"/>
      <color theme="9" tint="-0.249977111117893"/>
      <name val="Calibri"/>
      <family val="2"/>
      <scheme val="minor"/>
    </font>
    <font>
      <b/>
      <sz val="14"/>
      <color theme="0"/>
      <name val="Calibri"/>
      <family val="2"/>
      <scheme val="minor"/>
    </font>
    <font>
      <sz val="9"/>
      <color theme="1"/>
      <name val="Calibri"/>
      <family val="2"/>
      <scheme val="minor"/>
    </font>
    <font>
      <b/>
      <sz val="14"/>
      <color theme="9" tint="-0.249977111117893"/>
      <name val="Calibri"/>
      <family val="2"/>
      <scheme val="minor"/>
    </font>
    <font>
      <b/>
      <sz val="9"/>
      <name val="Calibri"/>
      <family val="2"/>
      <scheme val="minor"/>
    </font>
    <font>
      <b/>
      <sz val="9"/>
      <color theme="1"/>
      <name val="Calibri"/>
      <family val="2"/>
      <scheme val="minor"/>
    </font>
    <font>
      <sz val="11"/>
      <color theme="0" tint="-0.34998626667073579"/>
      <name val="Calibri"/>
      <family val="2"/>
      <scheme val="minor"/>
    </font>
    <font>
      <sz val="11"/>
      <color rgb="FF00589C"/>
      <name val="Calibri"/>
      <family val="2"/>
      <scheme val="minor"/>
    </font>
    <font>
      <b/>
      <u/>
      <sz val="11"/>
      <color theme="9" tint="-0.249977111117893"/>
      <name val="Calibri"/>
      <family val="2"/>
      <scheme val="minor"/>
    </font>
    <font>
      <sz val="11"/>
      <color theme="1"/>
      <name val="Calibri"/>
      <family val="2"/>
    </font>
    <font>
      <sz val="11"/>
      <color theme="9" tint="0.59996337778862885"/>
      <name val="Calibri"/>
      <family val="2"/>
    </font>
    <font>
      <b/>
      <sz val="11"/>
      <color theme="1"/>
      <name val="Calibri"/>
      <family val="2"/>
    </font>
    <font>
      <i/>
      <sz val="11"/>
      <color theme="1"/>
      <name val="Calibri"/>
      <family val="2"/>
      <scheme val="minor"/>
    </font>
    <font>
      <sz val="32"/>
      <color rgb="FFFF0000"/>
      <name val="Wingdings"/>
      <charset val="2"/>
    </font>
    <font>
      <b/>
      <sz val="14"/>
      <color theme="4"/>
      <name val="Calibri"/>
      <family val="2"/>
      <scheme val="minor"/>
    </font>
    <font>
      <sz val="9"/>
      <color theme="4"/>
      <name val="Calibri"/>
      <family val="2"/>
      <scheme val="minor"/>
    </font>
    <font>
      <b/>
      <sz val="12"/>
      <color theme="4"/>
      <name val="Calibri"/>
      <family val="2"/>
      <scheme val="minor"/>
    </font>
    <font>
      <b/>
      <u/>
      <sz val="12"/>
      <color theme="4"/>
      <name val="Calibri"/>
      <family val="2"/>
      <scheme val="minor"/>
    </font>
    <font>
      <u/>
      <sz val="11"/>
      <color theme="4"/>
      <name val="Calibri"/>
      <family val="2"/>
      <scheme val="minor"/>
    </font>
    <font>
      <b/>
      <sz val="14"/>
      <name val="Calibri"/>
      <family val="2"/>
      <scheme val="minor"/>
    </font>
    <font>
      <b/>
      <u/>
      <sz val="11"/>
      <color theme="1"/>
      <name val="Calibri"/>
      <family val="2"/>
      <scheme val="minor"/>
    </font>
    <font>
      <b/>
      <sz val="14"/>
      <color theme="7" tint="-0.249977111117893"/>
      <name val="Calibri"/>
      <family val="2"/>
      <scheme val="minor"/>
    </font>
    <font>
      <sz val="9"/>
      <color theme="7" tint="-0.249977111117893"/>
      <name val="Calibri"/>
      <family val="2"/>
      <scheme val="minor"/>
    </font>
    <font>
      <b/>
      <sz val="12"/>
      <color theme="7" tint="-0.249977111117893"/>
      <name val="Calibri"/>
      <family val="2"/>
      <scheme val="minor"/>
    </font>
    <font>
      <b/>
      <u/>
      <sz val="12"/>
      <color theme="7" tint="-0.249977111117893"/>
      <name val="Calibri"/>
      <family val="2"/>
      <scheme val="minor"/>
    </font>
    <font>
      <u/>
      <sz val="11"/>
      <color theme="7" tint="-0.249977111117893"/>
      <name val="Calibri"/>
      <family val="2"/>
      <scheme val="minor"/>
    </font>
    <font>
      <b/>
      <u/>
      <sz val="11"/>
      <color theme="10"/>
      <name val="Calibri"/>
      <family val="2"/>
      <scheme val="minor"/>
    </font>
    <font>
      <sz val="9"/>
      <color rgb="FFFF0000"/>
      <name val="Calibri"/>
      <family val="2"/>
      <scheme val="minor"/>
    </font>
    <font>
      <i/>
      <sz val="9"/>
      <color rgb="FFFF0000"/>
      <name val="Calibri"/>
      <family val="2"/>
      <scheme val="minor"/>
    </font>
    <font>
      <sz val="11"/>
      <name val="Calibri"/>
      <family val="2"/>
    </font>
    <font>
      <u/>
      <sz val="11"/>
      <name val="Calibri"/>
      <family val="2"/>
      <scheme val="minor"/>
    </font>
    <font>
      <b/>
      <sz val="12"/>
      <color theme="1"/>
      <name val="Calibri"/>
      <family val="2"/>
      <scheme val="minor"/>
    </font>
    <font>
      <sz val="11"/>
      <color theme="0"/>
      <name val="Wingdings"/>
      <charset val="2"/>
    </font>
    <font>
      <sz val="11"/>
      <color rgb="FF7030A0"/>
      <name val="Calibri"/>
      <family val="2"/>
      <scheme val="minor"/>
    </font>
    <font>
      <b/>
      <sz val="11"/>
      <color theme="4"/>
      <name val="Calibri"/>
      <family val="2"/>
      <scheme val="minor"/>
    </font>
    <font>
      <sz val="11"/>
      <color theme="8"/>
      <name val="Calibri"/>
      <family val="2"/>
      <scheme val="minor"/>
    </font>
    <font>
      <sz val="11"/>
      <color theme="6"/>
      <name val="Calibri"/>
      <family val="2"/>
      <scheme val="minor"/>
    </font>
    <font>
      <b/>
      <sz val="11"/>
      <color rgb="FF0070C0"/>
      <name val="Calibri"/>
      <family val="2"/>
      <scheme val="minor"/>
    </font>
    <font>
      <i/>
      <sz val="11"/>
      <color rgb="FFFF0000"/>
      <name val="Calibri"/>
      <family val="2"/>
      <scheme val="minor"/>
    </font>
    <font>
      <sz val="12"/>
      <color rgb="FF7030A0"/>
      <name val="Calibri"/>
      <family val="2"/>
      <scheme val="minor"/>
    </font>
    <font>
      <b/>
      <sz val="11"/>
      <name val="Calibri"/>
      <family val="2"/>
    </font>
    <font>
      <sz val="11"/>
      <color rgb="FFFF0000"/>
      <name val="Arial"/>
      <family val="2"/>
    </font>
    <font>
      <b/>
      <sz val="11"/>
      <color rgb="FF000000"/>
      <name val="Calibri"/>
      <family val="2"/>
      <scheme val="minor"/>
    </font>
    <font>
      <sz val="11"/>
      <color rgb="FF000000"/>
      <name val="Calibri"/>
      <family val="2"/>
      <scheme val="minor"/>
    </font>
    <font>
      <b/>
      <vertAlign val="superscript"/>
      <sz val="11"/>
      <color theme="4"/>
      <name val="Calibri"/>
      <family val="2"/>
      <scheme val="minor"/>
    </font>
    <font>
      <u/>
      <sz val="11"/>
      <color theme="1"/>
      <name val="Calibri"/>
      <family val="2"/>
      <scheme val="minor"/>
    </font>
    <font>
      <b/>
      <sz val="11"/>
      <color rgb="FF00B0F0"/>
      <name val="Calibri"/>
      <family val="2"/>
      <scheme val="minor"/>
    </font>
    <font>
      <sz val="9"/>
      <name val="Calibri"/>
      <family val="2"/>
      <scheme val="minor"/>
    </font>
    <font>
      <sz val="12"/>
      <name val="Calibri"/>
      <family val="2"/>
      <scheme val="minor"/>
    </font>
    <font>
      <i/>
      <sz val="9"/>
      <name val="Calibri"/>
      <family val="2"/>
      <scheme val="minor"/>
    </font>
    <font>
      <i/>
      <sz val="10"/>
      <name val="Calibri"/>
      <family val="2"/>
      <scheme val="minor"/>
    </font>
    <font>
      <sz val="10"/>
      <name val="Calibri"/>
      <family val="2"/>
      <scheme val="minor"/>
    </font>
    <font>
      <b/>
      <i/>
      <sz val="10"/>
      <name val="Calibri"/>
      <family val="2"/>
      <scheme val="minor"/>
    </font>
    <font>
      <b/>
      <sz val="16"/>
      <color theme="4"/>
      <name val="Calibri"/>
      <family val="2"/>
      <scheme val="minor"/>
    </font>
    <font>
      <sz val="16"/>
      <color theme="4"/>
      <name val="Calibri"/>
      <family val="2"/>
      <scheme val="minor"/>
    </font>
    <font>
      <b/>
      <u/>
      <sz val="16"/>
      <color theme="4"/>
      <name val="Calibri"/>
      <family val="2"/>
      <scheme val="minor"/>
    </font>
    <font>
      <u/>
      <sz val="16"/>
      <color theme="4"/>
      <name val="Calibri"/>
      <family val="2"/>
      <scheme val="minor"/>
    </font>
    <font>
      <b/>
      <sz val="12"/>
      <name val="Calibri"/>
      <family val="2"/>
      <scheme val="minor"/>
    </font>
    <font>
      <b/>
      <i/>
      <sz val="12"/>
      <name val="Calibri"/>
      <family val="2"/>
      <scheme val="minor"/>
    </font>
    <font>
      <b/>
      <u/>
      <sz val="12"/>
      <color rgb="FFFF0000"/>
      <name val="Calibri"/>
      <family val="2"/>
      <scheme val="minor"/>
    </font>
    <font>
      <b/>
      <u/>
      <sz val="11"/>
      <name val="Calibri"/>
      <family val="2"/>
      <scheme val="minor"/>
    </font>
    <font>
      <b/>
      <u/>
      <sz val="12"/>
      <name val="Calibri"/>
      <family val="2"/>
      <scheme val="minor"/>
    </font>
    <font>
      <sz val="11"/>
      <color rgb="FF00B0F0"/>
      <name val="Calibri"/>
      <family val="2"/>
      <scheme val="minor"/>
    </font>
    <font>
      <sz val="11"/>
      <color rgb="FF00B0F0"/>
      <name val="Calibri"/>
      <family val="2"/>
    </font>
    <font>
      <b/>
      <u/>
      <sz val="11"/>
      <color rgb="FF0070C0"/>
      <name val="Calibri"/>
      <family val="2"/>
      <scheme val="minor"/>
    </font>
    <font>
      <sz val="8"/>
      <name val="Calibri"/>
      <family val="2"/>
      <scheme val="minor"/>
    </font>
    <font>
      <i/>
      <sz val="9"/>
      <color theme="1"/>
      <name val="Calibri"/>
      <family val="2"/>
      <scheme val="minor"/>
    </font>
    <font>
      <b/>
      <sz val="11"/>
      <color rgb="FFC00000"/>
      <name val="Calibri"/>
      <family val="2"/>
      <scheme val="minor"/>
    </font>
    <font>
      <sz val="11"/>
      <color theme="1" tint="0.34998626667073579"/>
      <name val="Calibri"/>
      <family val="2"/>
      <scheme val="minor"/>
    </font>
    <font>
      <b/>
      <sz val="11"/>
      <color theme="1" tint="0.34998626667073579"/>
      <name val="Calibri"/>
      <family val="2"/>
      <scheme val="minor"/>
    </font>
    <font>
      <sz val="11"/>
      <color theme="1" tint="0.34998626667073579"/>
      <name val="Wingdings"/>
      <charset val="2"/>
    </font>
    <font>
      <sz val="18"/>
      <color rgb="FFC00000"/>
      <name val="Wingdings"/>
      <charset val="2"/>
    </font>
    <font>
      <sz val="32"/>
      <color rgb="FFC00000"/>
      <name val="Wingdings"/>
      <charset val="2"/>
    </font>
    <font>
      <sz val="11"/>
      <color rgb="FFC00000"/>
      <name val="Calibri"/>
      <family val="2"/>
      <scheme val="minor"/>
    </font>
    <font>
      <b/>
      <sz val="11"/>
      <color theme="0"/>
      <name val="Calibri"/>
      <family val="2"/>
      <scheme val="minor"/>
    </font>
    <font>
      <b/>
      <sz val="11"/>
      <color theme="2"/>
      <name val="Calibri"/>
      <family val="2"/>
      <scheme val="minor"/>
    </font>
    <font>
      <b/>
      <sz val="10"/>
      <color rgb="FFFF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2F5DA"/>
        <bgColor indexed="64"/>
      </patternFill>
    </fill>
    <fill>
      <patternFill patternType="solid">
        <fgColor rgb="FFF3C5C7"/>
        <bgColor indexed="64"/>
      </patternFill>
    </fill>
    <fill>
      <patternFill patternType="solid">
        <fgColor rgb="FFE7E6E6"/>
        <bgColor indexed="64"/>
      </patternFill>
    </fill>
    <fill>
      <patternFill patternType="solid">
        <fgColor rgb="FFFDF0D2"/>
        <bgColor indexed="64"/>
      </patternFill>
    </fill>
    <fill>
      <patternFill patternType="solid">
        <fgColor rgb="FFF2F2F2"/>
        <bgColor indexed="64"/>
      </patternFill>
    </fill>
    <fill>
      <patternFill patternType="solid">
        <fgColor theme="0"/>
        <bgColor indexed="64"/>
      </patternFill>
    </fill>
    <fill>
      <patternFill patternType="solid">
        <fgColor theme="4" tint="0.39997558519241921"/>
        <bgColor indexed="64"/>
      </patternFill>
    </fill>
    <fill>
      <patternFill patternType="solid">
        <fgColor theme="4"/>
        <bgColor theme="4"/>
      </patternFill>
    </fill>
  </fills>
  <borders count="66">
    <border>
      <left/>
      <right/>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bottom style="medium">
        <color theme="4"/>
      </bottom>
      <diagonal/>
    </border>
    <border>
      <left style="thin">
        <color auto="1"/>
      </left>
      <right style="thin">
        <color auto="1"/>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dashed">
        <color auto="1"/>
      </bottom>
      <diagonal/>
    </border>
    <border>
      <left style="thin">
        <color indexed="64"/>
      </left>
      <right/>
      <top style="dashed">
        <color auto="1"/>
      </top>
      <bottom style="thin">
        <color indexed="64"/>
      </bottom>
      <diagonal/>
    </border>
    <border>
      <left/>
      <right/>
      <top style="dashed">
        <color auto="1"/>
      </top>
      <bottom style="thin">
        <color indexed="64"/>
      </bottom>
      <diagonal/>
    </border>
    <border>
      <left/>
      <right style="thin">
        <color indexed="64"/>
      </right>
      <top style="dashed">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theme="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thin">
        <color theme="4"/>
      </left>
      <right style="thin">
        <color theme="4"/>
      </right>
      <top style="thin">
        <color theme="4"/>
      </top>
      <bottom/>
      <diagonal/>
    </border>
  </borders>
  <cellStyleXfs count="8">
    <xf numFmtId="0" fontId="0" fillId="0" borderId="0"/>
    <xf numFmtId="0" fontId="1" fillId="0" borderId="0" applyNumberFormat="0" applyFill="0" applyBorder="0" applyAlignment="0" applyProtection="0"/>
    <xf numFmtId="44" fontId="10" fillId="0" borderId="0" applyFont="0" applyFill="0" applyBorder="0" applyAlignment="0" applyProtection="0"/>
    <xf numFmtId="0" fontId="20" fillId="5" borderId="16" applyProtection="0">
      <alignment horizontal="left" vertical="center"/>
    </xf>
    <xf numFmtId="0" fontId="20" fillId="4" borderId="22" applyProtection="0">
      <alignment horizontal="left" vertical="center" wrapText="1"/>
    </xf>
    <xf numFmtId="0" fontId="20" fillId="5" borderId="21" applyBorder="0">
      <alignment horizontal="left" vertical="center"/>
    </xf>
    <xf numFmtId="0" fontId="21" fillId="5" borderId="21">
      <alignment horizontal="left" vertical="center"/>
    </xf>
    <xf numFmtId="0" fontId="20" fillId="4" borderId="21" applyBorder="0">
      <alignment horizontal="left" vertical="center" wrapText="1"/>
    </xf>
  </cellStyleXfs>
  <cellXfs count="610">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vertical="top" wrapText="1"/>
    </xf>
    <xf numFmtId="0" fontId="6" fillId="0" borderId="0" xfId="0" applyFont="1" applyAlignment="1">
      <alignment horizontal="left" vertical="top" wrapText="1"/>
    </xf>
    <xf numFmtId="0" fontId="3" fillId="0" borderId="0" xfId="0" applyFont="1"/>
    <xf numFmtId="0" fontId="0" fillId="0" borderId="0" xfId="0" applyAlignment="1">
      <alignment wrapText="1"/>
    </xf>
    <xf numFmtId="0" fontId="2" fillId="0" borderId="0" xfId="0" applyFont="1" applyAlignment="1">
      <alignment wrapText="1"/>
    </xf>
    <xf numFmtId="0" fontId="0" fillId="0" borderId="0" xfId="0" applyAlignment="1">
      <alignment vertical="top"/>
    </xf>
    <xf numFmtId="0" fontId="13" fillId="0" borderId="0" xfId="0" applyFont="1" applyAlignment="1">
      <alignment vertical="top"/>
    </xf>
    <xf numFmtId="0" fontId="13"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17" fillId="0" borderId="0" xfId="0" applyFont="1" applyAlignment="1">
      <alignment vertical="center" wrapText="1"/>
    </xf>
    <xf numFmtId="0" fontId="5" fillId="0" borderId="0" xfId="0" applyFont="1" applyAlignment="1">
      <alignment vertical="top"/>
    </xf>
    <xf numFmtId="0" fontId="5" fillId="0" borderId="0" xfId="0" applyFont="1" applyAlignment="1">
      <alignment horizontal="left" vertical="top"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top"/>
    </xf>
    <xf numFmtId="0" fontId="9" fillId="0" borderId="0" xfId="0" applyFont="1" applyAlignment="1">
      <alignment vertical="center"/>
    </xf>
    <xf numFmtId="0" fontId="25" fillId="0" borderId="0" xfId="0" applyFont="1" applyAlignment="1">
      <alignment horizontal="left" vertical="center"/>
    </xf>
    <xf numFmtId="0" fontId="26" fillId="0" borderId="0" xfId="0" applyFont="1" applyAlignment="1">
      <alignment vertical="top"/>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0" xfId="0" applyFont="1" applyAlignment="1">
      <alignment vertical="top" wrapText="1"/>
    </xf>
    <xf numFmtId="0" fontId="25" fillId="0" borderId="0" xfId="0" applyFont="1" applyAlignment="1">
      <alignment vertical="top" wrapText="1"/>
    </xf>
    <xf numFmtId="0" fontId="26" fillId="0" borderId="0" xfId="0" applyFont="1"/>
    <xf numFmtId="0" fontId="26" fillId="0" borderId="0" xfId="0" applyFont="1" applyAlignment="1">
      <alignment horizontal="right" vertical="center" wrapText="1"/>
    </xf>
    <xf numFmtId="0" fontId="5" fillId="0" borderId="0" xfId="0" applyFont="1"/>
    <xf numFmtId="0" fontId="0" fillId="0" borderId="0" xfId="0" applyAlignment="1" applyProtection="1">
      <alignment horizontal="center" vertical="top"/>
      <protection locked="0"/>
    </xf>
    <xf numFmtId="0" fontId="8" fillId="0" borderId="0" xfId="0" applyFont="1" applyAlignment="1">
      <alignment horizontal="left" vertical="center" wrapText="1"/>
    </xf>
    <xf numFmtId="0" fontId="16" fillId="0" borderId="0" xfId="0" applyFont="1"/>
    <xf numFmtId="0" fontId="13" fillId="0" borderId="0" xfId="0" applyFont="1"/>
    <xf numFmtId="0" fontId="39" fillId="0" borderId="0" xfId="0" applyFont="1"/>
    <xf numFmtId="0" fontId="16" fillId="0" borderId="5" xfId="0" applyFont="1" applyBorder="1"/>
    <xf numFmtId="0" fontId="2" fillId="0" borderId="5" xfId="0" applyFont="1" applyBorder="1"/>
    <xf numFmtId="0" fontId="8" fillId="0" borderId="0" xfId="0" applyFont="1" applyAlignment="1">
      <alignment vertical="top" wrapText="1"/>
    </xf>
    <xf numFmtId="0" fontId="14" fillId="0" borderId="0" xfId="0" applyFont="1" applyAlignment="1">
      <alignment vertical="top" wrapText="1"/>
    </xf>
    <xf numFmtId="0" fontId="13" fillId="0" borderId="0" xfId="0" applyFont="1" applyAlignment="1">
      <alignment horizontal="right" vertical="center" wrapText="1"/>
    </xf>
    <xf numFmtId="0" fontId="1" fillId="0" borderId="0" xfId="1" applyBorder="1" applyAlignment="1" applyProtection="1">
      <alignment horizontal="left" vertical="center"/>
    </xf>
    <xf numFmtId="0" fontId="25" fillId="0" borderId="23" xfId="0" applyFont="1" applyBorder="1" applyAlignment="1">
      <alignment horizontal="left" vertical="center"/>
    </xf>
    <xf numFmtId="0" fontId="26" fillId="0" borderId="23" xfId="0" applyFont="1" applyBorder="1" applyAlignment="1">
      <alignment vertical="top"/>
    </xf>
    <xf numFmtId="0" fontId="27" fillId="0" borderId="23" xfId="0" applyFont="1" applyBorder="1" applyAlignment="1">
      <alignment horizontal="left" vertical="center" wrapText="1"/>
    </xf>
    <xf numFmtId="0" fontId="28" fillId="0" borderId="23" xfId="0" applyFont="1" applyBorder="1" applyAlignment="1">
      <alignment horizontal="left" vertical="center" wrapText="1"/>
    </xf>
    <xf numFmtId="0" fontId="27" fillId="0" borderId="23" xfId="0" applyFont="1" applyBorder="1" applyAlignment="1">
      <alignment vertical="top" wrapText="1"/>
    </xf>
    <xf numFmtId="0" fontId="25" fillId="0" borderId="23" xfId="0" applyFont="1" applyBorder="1" applyAlignment="1">
      <alignment vertical="top" wrapText="1"/>
    </xf>
    <xf numFmtId="0" fontId="26" fillId="0" borderId="23" xfId="0" applyFont="1" applyBorder="1"/>
    <xf numFmtId="0" fontId="26" fillId="0" borderId="23" xfId="0" applyFont="1" applyBorder="1" applyAlignment="1">
      <alignment horizontal="right" vertical="center" wrapText="1"/>
    </xf>
    <xf numFmtId="0" fontId="29" fillId="0" borderId="23" xfId="1" applyFont="1" applyBorder="1" applyAlignment="1" applyProtection="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8" fillId="0" borderId="0" xfId="0" applyFont="1" applyAlignment="1">
      <alignment horizontal="left" vertical="top" wrapText="1"/>
    </xf>
    <xf numFmtId="14" fontId="0" fillId="0" borderId="0" xfId="0" applyNumberFormat="1" applyAlignment="1">
      <alignment vertical="top"/>
    </xf>
    <xf numFmtId="0" fontId="7" fillId="0" borderId="0" xfId="0" applyFont="1" applyAlignment="1">
      <alignment vertical="top"/>
    </xf>
    <xf numFmtId="0" fontId="38" fillId="0" borderId="0" xfId="0" applyFont="1" applyAlignment="1">
      <alignment vertical="top"/>
    </xf>
    <xf numFmtId="0" fontId="4" fillId="0" borderId="0" xfId="0" applyFont="1" applyAlignment="1">
      <alignment vertical="top"/>
    </xf>
    <xf numFmtId="0" fontId="15" fillId="0" borderId="0" xfId="0" applyFont="1" applyAlignment="1">
      <alignment vertical="top"/>
    </xf>
    <xf numFmtId="0" fontId="4" fillId="0" borderId="0" xfId="0" applyFont="1" applyAlignment="1">
      <alignment horizontal="left" vertical="top"/>
    </xf>
    <xf numFmtId="0" fontId="9" fillId="0" borderId="0" xfId="0" applyFont="1"/>
    <xf numFmtId="0" fontId="4" fillId="0" borderId="0" xfId="0" applyFont="1"/>
    <xf numFmtId="0" fontId="5"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horizontal="left" wrapText="1"/>
    </xf>
    <xf numFmtId="0" fontId="19"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13" fillId="0" borderId="0" xfId="0" applyFont="1" applyAlignment="1">
      <alignment wrapText="1"/>
    </xf>
    <xf numFmtId="0" fontId="0" fillId="0" borderId="0" xfId="0" quotePrefix="1" applyAlignment="1" applyProtection="1">
      <alignment vertical="top"/>
      <protection locked="0"/>
    </xf>
    <xf numFmtId="0" fontId="13" fillId="0" borderId="0" xfId="0" applyFont="1" applyAlignment="1">
      <alignment horizontal="center" vertical="top"/>
    </xf>
    <xf numFmtId="0" fontId="5" fillId="0" borderId="0" xfId="0" applyFont="1" applyAlignment="1">
      <alignment horizontal="left" vertical="center" wrapText="1"/>
    </xf>
    <xf numFmtId="0" fontId="41" fillId="0" borderId="0" xfId="0" applyFont="1" applyAlignment="1">
      <alignment horizontal="center" vertical="center" wrapText="1"/>
    </xf>
    <xf numFmtId="0" fontId="41" fillId="0" borderId="1" xfId="0" applyFont="1" applyBorder="1" applyAlignment="1">
      <alignment horizontal="center" vertical="center" wrapText="1"/>
    </xf>
    <xf numFmtId="0" fontId="13" fillId="0" borderId="1" xfId="0" applyFont="1" applyBorder="1" applyAlignment="1">
      <alignment vertical="top"/>
    </xf>
    <xf numFmtId="0" fontId="0" fillId="0" borderId="19" xfId="0" applyBorder="1"/>
    <xf numFmtId="0" fontId="5" fillId="0" borderId="24" xfId="0" applyFont="1" applyBorder="1"/>
    <xf numFmtId="0" fontId="5" fillId="0" borderId="24" xfId="0" applyFont="1" applyBorder="1" applyAlignment="1">
      <alignment vertical="top"/>
    </xf>
    <xf numFmtId="0" fontId="5" fillId="0" borderId="19" xfId="0" applyFont="1" applyBorder="1"/>
    <xf numFmtId="0" fontId="0" fillId="0" borderId="8" xfId="0" applyBorder="1"/>
    <xf numFmtId="0" fontId="42" fillId="0" borderId="1" xfId="0" applyFont="1" applyBorder="1"/>
    <xf numFmtId="0" fontId="0" fillId="0" borderId="1" xfId="0" applyBorder="1"/>
    <xf numFmtId="0" fontId="2" fillId="0" borderId="29" xfId="0" applyFont="1" applyBorder="1" applyAlignment="1">
      <alignment horizontal="center"/>
    </xf>
    <xf numFmtId="0" fontId="2" fillId="0" borderId="30" xfId="0" applyFont="1" applyBorder="1" applyAlignment="1">
      <alignment horizontal="center"/>
    </xf>
    <xf numFmtId="0" fontId="0" fillId="0" borderId="31" xfId="0" applyBorder="1"/>
    <xf numFmtId="0" fontId="0" fillId="0" borderId="32" xfId="0" applyBorder="1"/>
    <xf numFmtId="0" fontId="43" fillId="0" borderId="32" xfId="0" applyFont="1" applyBorder="1"/>
    <xf numFmtId="0" fontId="4" fillId="0" borderId="0" xfId="0" applyFont="1" applyAlignment="1">
      <alignment horizontal="center" vertical="center" wrapText="1"/>
    </xf>
    <xf numFmtId="0" fontId="24" fillId="0" borderId="0" xfId="0" applyFont="1" applyAlignment="1">
      <alignment vertical="center"/>
    </xf>
    <xf numFmtId="0" fontId="3" fillId="0" borderId="0" xfId="0" applyFont="1" applyAlignment="1">
      <alignment horizontal="center" wrapText="1"/>
    </xf>
    <xf numFmtId="0" fontId="46" fillId="0" borderId="0" xfId="0" applyFont="1"/>
    <xf numFmtId="0" fontId="0" fillId="0" borderId="0" xfId="0" applyAlignment="1">
      <alignment horizontal="left" vertical="center" indent="2"/>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vertical="center" wrapText="1"/>
    </xf>
    <xf numFmtId="0" fontId="47" fillId="0" borderId="0" xfId="0" applyFont="1"/>
    <xf numFmtId="0" fontId="48" fillId="0" borderId="0" xfId="0" applyFont="1"/>
    <xf numFmtId="0" fontId="49" fillId="0" borderId="0" xfId="0" applyFont="1"/>
    <xf numFmtId="0" fontId="20" fillId="2" borderId="13" xfId="3" applyFill="1" applyBorder="1" applyAlignment="1">
      <alignment horizontal="left" vertical="center" wrapText="1"/>
    </xf>
    <xf numFmtId="0" fontId="20" fillId="2" borderId="13" xfId="3" applyFill="1" applyBorder="1">
      <alignment horizontal="left" vertical="center"/>
    </xf>
    <xf numFmtId="0" fontId="2" fillId="0" borderId="0" xfId="0" applyFont="1" applyAlignment="1">
      <alignment horizontal="right"/>
    </xf>
    <xf numFmtId="44" fontId="2" fillId="0" borderId="0" xfId="2" applyFont="1" applyFill="1" applyBorder="1"/>
    <xf numFmtId="0" fontId="29" fillId="0" borderId="0" xfId="1" applyFont="1" applyBorder="1" applyAlignment="1" applyProtection="1">
      <alignment horizontal="left" vertical="center"/>
    </xf>
    <xf numFmtId="0" fontId="0" fillId="0" borderId="2" xfId="0" applyBorder="1"/>
    <xf numFmtId="0" fontId="0" fillId="0" borderId="44" xfId="0" applyBorder="1"/>
    <xf numFmtId="0" fontId="2" fillId="0" borderId="46" xfId="0" applyFont="1" applyBorder="1" applyAlignment="1">
      <alignment horizontal="center"/>
    </xf>
    <xf numFmtId="0" fontId="0" fillId="0" borderId="47" xfId="0" applyBorder="1"/>
    <xf numFmtId="0" fontId="20" fillId="0" borderId="13" xfId="4" applyFill="1" applyBorder="1" applyProtection="1">
      <alignment horizontal="left" vertical="center" wrapText="1"/>
    </xf>
    <xf numFmtId="0" fontId="20" fillId="0" borderId="10" xfId="4" applyFill="1" applyBorder="1" applyProtection="1">
      <alignment horizontal="left" vertical="center" wrapText="1"/>
    </xf>
    <xf numFmtId="0" fontId="50" fillId="0" borderId="0" xfId="0" applyFont="1" applyAlignment="1">
      <alignment vertical="top"/>
    </xf>
    <xf numFmtId="0" fontId="44" fillId="0" borderId="0" xfId="0" applyFont="1"/>
    <xf numFmtId="0" fontId="2" fillId="4" borderId="10" xfId="0" applyFont="1" applyFill="1" applyBorder="1" applyAlignment="1">
      <alignment horizontal="right" vertical="center"/>
    </xf>
    <xf numFmtId="6" fontId="2" fillId="4" borderId="13" xfId="0" applyNumberFormat="1" applyFont="1" applyFill="1" applyBorder="1" applyAlignment="1">
      <alignment vertical="center"/>
    </xf>
    <xf numFmtId="0" fontId="2" fillId="4" borderId="13" xfId="0" applyFont="1" applyFill="1" applyBorder="1" applyAlignment="1">
      <alignment horizontal="right" vertical="center"/>
    </xf>
    <xf numFmtId="0" fontId="4" fillId="4" borderId="13" xfId="0" applyFont="1" applyFill="1" applyBorder="1" applyAlignment="1">
      <alignment horizontal="right" vertical="center" wrapText="1"/>
    </xf>
    <xf numFmtId="0" fontId="4" fillId="14" borderId="0" xfId="0" applyFont="1" applyFill="1" applyAlignment="1">
      <alignment horizontal="center" vertical="center" wrapText="1"/>
    </xf>
    <xf numFmtId="0" fontId="38" fillId="0" borderId="0" xfId="0" applyFont="1"/>
    <xf numFmtId="0" fontId="5" fillId="2" borderId="13" xfId="0" applyFont="1" applyFill="1" applyBorder="1" applyAlignment="1">
      <alignment wrapText="1"/>
    </xf>
    <xf numFmtId="0" fontId="9" fillId="0" borderId="0" xfId="0" applyFont="1" applyAlignment="1">
      <alignment horizontal="center" vertical="center" wrapText="1"/>
    </xf>
    <xf numFmtId="6" fontId="2" fillId="2" borderId="13" xfId="0" applyNumberFormat="1" applyFont="1" applyFill="1" applyBorder="1" applyAlignment="1">
      <alignment vertical="center"/>
    </xf>
    <xf numFmtId="0" fontId="9" fillId="0" borderId="0" xfId="0" applyFont="1" applyAlignment="1">
      <alignment vertical="top" wrapText="1"/>
    </xf>
    <xf numFmtId="0" fontId="4" fillId="0" borderId="0" xfId="0" applyFont="1" applyAlignment="1">
      <alignment horizontal="center" vertical="top" wrapText="1"/>
    </xf>
    <xf numFmtId="0" fontId="0" fillId="2" borderId="35" xfId="0" applyFill="1" applyBorder="1" applyAlignment="1">
      <alignment vertical="center"/>
    </xf>
    <xf numFmtId="0" fontId="2" fillId="0" borderId="5" xfId="4" applyFont="1" applyFill="1" applyBorder="1" applyProtection="1">
      <alignment horizontal="left" vertical="center" wrapText="1"/>
    </xf>
    <xf numFmtId="0" fontId="4" fillId="0" borderId="0" xfId="0" applyFont="1" applyAlignment="1">
      <alignment horizontal="center" vertical="center"/>
    </xf>
    <xf numFmtId="0" fontId="4" fillId="0" borderId="0" xfId="1" applyFont="1" applyFill="1" applyBorder="1" applyAlignment="1">
      <alignment vertical="center" wrapText="1"/>
    </xf>
    <xf numFmtId="0" fontId="1" fillId="0" borderId="0" xfId="1" applyAlignment="1">
      <alignment vertical="center"/>
    </xf>
    <xf numFmtId="0" fontId="45" fillId="0" borderId="23" xfId="0" applyFont="1" applyBorder="1" applyAlignment="1">
      <alignment horizontal="left" vertical="center" wrapText="1"/>
    </xf>
    <xf numFmtId="0" fontId="7" fillId="0" borderId="23" xfId="0" applyFont="1" applyBorder="1" applyAlignment="1">
      <alignment vertical="top"/>
    </xf>
    <xf numFmtId="0" fontId="54" fillId="0" borderId="0" xfId="0" applyFont="1" applyAlignment="1">
      <alignment horizontal="left" vertical="center"/>
    </xf>
    <xf numFmtId="0" fontId="54" fillId="0" borderId="0" xfId="0" applyFont="1" applyAlignment="1">
      <alignment vertical="center" wrapText="1"/>
    </xf>
    <xf numFmtId="0" fontId="54" fillId="3" borderId="13" xfId="0" applyFont="1" applyFill="1" applyBorder="1" applyAlignment="1">
      <alignment horizontal="center" vertical="center" wrapText="1"/>
    </xf>
    <xf numFmtId="0" fontId="5" fillId="3" borderId="13" xfId="1" applyFont="1" applyFill="1" applyBorder="1" applyAlignment="1">
      <alignment horizontal="center" vertical="center" wrapText="1"/>
    </xf>
    <xf numFmtId="0" fontId="45" fillId="0" borderId="23" xfId="0" applyFont="1" applyBorder="1" applyAlignment="1">
      <alignment horizontal="left" vertical="center"/>
    </xf>
    <xf numFmtId="0" fontId="45" fillId="0" borderId="0" xfId="0" applyFont="1" applyAlignment="1">
      <alignment horizontal="left" vertical="center"/>
    </xf>
    <xf numFmtId="0" fontId="53" fillId="0" borderId="0" xfId="0" applyFont="1" applyAlignment="1">
      <alignment vertical="center"/>
    </xf>
    <xf numFmtId="0" fontId="45" fillId="0" borderId="0" xfId="0" applyFont="1"/>
    <xf numFmtId="0" fontId="56" fillId="0" borderId="0" xfId="0" applyFont="1"/>
    <xf numFmtId="0" fontId="45" fillId="0" borderId="0" xfId="0" applyFont="1" applyAlignment="1">
      <alignment vertical="center"/>
    </xf>
    <xf numFmtId="0" fontId="54" fillId="3" borderId="11" xfId="0" applyFont="1" applyFill="1" applyBorder="1" applyAlignment="1">
      <alignment horizontal="center" vertical="center" wrapText="1"/>
    </xf>
    <xf numFmtId="0" fontId="54" fillId="3" borderId="45" xfId="0" applyFont="1" applyFill="1" applyBorder="1" applyAlignment="1">
      <alignment horizontal="center" vertical="center" wrapText="1"/>
    </xf>
    <xf numFmtId="0" fontId="54" fillId="3" borderId="41" xfId="0" applyFont="1" applyFill="1" applyBorder="1" applyAlignment="1">
      <alignment horizontal="center" vertical="center" wrapText="1"/>
    </xf>
    <xf numFmtId="0" fontId="54" fillId="3" borderId="33" xfId="0" applyFont="1" applyFill="1" applyBorder="1" applyAlignment="1">
      <alignment horizontal="center" vertical="center" wrapText="1"/>
    </xf>
    <xf numFmtId="0" fontId="54" fillId="3" borderId="43" xfId="0" applyFont="1" applyFill="1" applyBorder="1" applyAlignment="1">
      <alignment horizontal="center" vertical="center" wrapText="1"/>
    </xf>
    <xf numFmtId="0" fontId="53" fillId="0" borderId="2" xfId="0" applyFont="1" applyBorder="1"/>
    <xf numFmtId="0" fontId="4" fillId="0" borderId="48" xfId="1" applyFont="1" applyFill="1" applyBorder="1" applyAlignment="1">
      <alignment wrapText="1"/>
    </xf>
    <xf numFmtId="0" fontId="4" fillId="0" borderId="20" xfId="1" applyFont="1" applyFill="1" applyBorder="1" applyAlignment="1">
      <alignment wrapText="1"/>
    </xf>
    <xf numFmtId="0" fontId="54" fillId="3" borderId="42" xfId="0" applyFont="1" applyFill="1" applyBorder="1" applyAlignment="1">
      <alignment horizontal="center" vertical="center" wrapText="1"/>
    </xf>
    <xf numFmtId="0" fontId="54" fillId="3" borderId="38" xfId="0" applyFont="1" applyFill="1" applyBorder="1" applyAlignment="1">
      <alignment horizontal="center" vertical="center" wrapText="1"/>
    </xf>
    <xf numFmtId="0" fontId="4" fillId="0" borderId="5" xfId="0" applyFont="1" applyBorder="1" applyAlignment="1">
      <alignment wrapText="1"/>
    </xf>
    <xf numFmtId="0" fontId="6" fillId="0" borderId="15"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45" fillId="0" borderId="0" xfId="0" applyFont="1" applyAlignment="1">
      <alignment horizontal="left" vertical="center" wrapText="1"/>
    </xf>
    <xf numFmtId="0" fontId="0" fillId="3" borderId="13" xfId="0" applyFill="1" applyBorder="1"/>
    <xf numFmtId="0" fontId="0" fillId="5" borderId="13" xfId="0" applyFill="1" applyBorder="1"/>
    <xf numFmtId="0" fontId="0" fillId="15" borderId="13" xfId="0" applyFill="1" applyBorder="1"/>
    <xf numFmtId="0" fontId="4" fillId="4" borderId="13" xfId="0" applyFont="1" applyFill="1" applyBorder="1" applyAlignment="1">
      <alignment wrapText="1"/>
    </xf>
    <xf numFmtId="0" fontId="0" fillId="4" borderId="13" xfId="0" applyFill="1" applyBorder="1" applyAlignment="1">
      <alignment horizontal="center" vertical="center"/>
    </xf>
    <xf numFmtId="0" fontId="2" fillId="4" borderId="13" xfId="0" applyFont="1" applyFill="1" applyBorder="1"/>
    <xf numFmtId="0" fontId="2" fillId="4" borderId="13" xfId="0" applyFont="1" applyFill="1" applyBorder="1" applyAlignment="1">
      <alignment wrapText="1"/>
    </xf>
    <xf numFmtId="0" fontId="0" fillId="0" borderId="0" xfId="0" applyAlignment="1">
      <alignment horizontal="center" wrapText="1"/>
    </xf>
    <xf numFmtId="0" fontId="13" fillId="0" borderId="0" xfId="0" applyFont="1" applyAlignment="1" applyProtection="1">
      <alignment vertical="top"/>
      <protection locked="0"/>
    </xf>
    <xf numFmtId="0" fontId="31" fillId="0" borderId="0" xfId="0" applyFont="1"/>
    <xf numFmtId="0" fontId="9" fillId="0" borderId="3" xfId="0" applyFont="1" applyBorder="1" applyAlignment="1">
      <alignment vertical="center"/>
    </xf>
    <xf numFmtId="0" fontId="9" fillId="0" borderId="15" xfId="0" applyFont="1" applyBorder="1" applyAlignment="1">
      <alignment vertical="center"/>
    </xf>
    <xf numFmtId="0" fontId="9" fillId="0" borderId="8" xfId="0" applyFont="1" applyBorder="1" applyAlignment="1">
      <alignment vertical="center"/>
    </xf>
    <xf numFmtId="0" fontId="60" fillId="0" borderId="0" xfId="0" applyFont="1" applyAlignment="1">
      <alignment vertical="center"/>
    </xf>
    <xf numFmtId="0" fontId="0" fillId="8" borderId="10" xfId="3" applyFont="1" applyFill="1" applyBorder="1" applyAlignment="1" applyProtection="1">
      <alignment vertical="center"/>
    </xf>
    <xf numFmtId="0" fontId="0" fillId="8" borderId="15" xfId="3" applyFont="1" applyFill="1" applyBorder="1" applyAlignment="1" applyProtection="1">
      <alignment vertical="center"/>
    </xf>
    <xf numFmtId="0" fontId="0" fillId="8" borderId="11" xfId="3" applyFont="1" applyFill="1" applyBorder="1" applyAlignment="1" applyProtection="1">
      <alignment vertical="center"/>
    </xf>
    <xf numFmtId="0" fontId="0" fillId="0" borderId="0" xfId="0" applyAlignment="1" applyProtection="1">
      <alignment vertical="center"/>
      <protection locked="0"/>
    </xf>
    <xf numFmtId="0" fontId="5" fillId="0" borderId="0" xfId="0" applyFont="1" applyAlignment="1" applyProtection="1">
      <alignment horizontal="center" vertical="top" wrapText="1"/>
      <protection locked="0"/>
    </xf>
    <xf numFmtId="0" fontId="20" fillId="8" borderId="13" xfId="3" applyFill="1" applyBorder="1" applyAlignment="1" applyProtection="1">
      <alignment horizontal="left" vertical="center" wrapText="1"/>
      <protection locked="0"/>
    </xf>
    <xf numFmtId="6" fontId="20" fillId="8" borderId="13" xfId="3" applyNumberFormat="1" applyFill="1" applyBorder="1" applyAlignment="1" applyProtection="1">
      <alignment horizontal="right" vertical="center"/>
      <protection locked="0"/>
    </xf>
    <xf numFmtId="0" fontId="20" fillId="3" borderId="13" xfId="3" applyFill="1" applyBorder="1" applyAlignment="1" applyProtection="1">
      <alignment horizontal="left" vertical="center" wrapText="1"/>
      <protection locked="0"/>
    </xf>
    <xf numFmtId="0" fontId="20" fillId="12" borderId="13" xfId="3" applyFill="1" applyBorder="1" applyAlignment="1" applyProtection="1">
      <alignment horizontal="left" vertical="center" wrapText="1"/>
      <protection locked="0"/>
    </xf>
    <xf numFmtId="6" fontId="2" fillId="8" borderId="13" xfId="0" applyNumberFormat="1" applyFont="1" applyFill="1" applyBorder="1" applyAlignment="1" applyProtection="1">
      <alignment horizontal="right" vertical="center"/>
      <protection locked="0"/>
    </xf>
    <xf numFmtId="9" fontId="4" fillId="10" borderId="13" xfId="0" applyNumberFormat="1" applyFont="1" applyFill="1" applyBorder="1" applyAlignment="1" applyProtection="1">
      <alignment vertical="center"/>
      <protection locked="0"/>
    </xf>
    <xf numFmtId="6" fontId="20" fillId="2" borderId="13" xfId="3" applyNumberFormat="1" applyFill="1" applyBorder="1" applyAlignment="1">
      <alignment horizontal="center" vertical="center"/>
    </xf>
    <xf numFmtId="165" fontId="0" fillId="4" borderId="1" xfId="0" applyNumberFormat="1" applyFill="1" applyBorder="1"/>
    <xf numFmtId="165" fontId="0" fillId="4" borderId="27" xfId="0" applyNumberFormat="1" applyFill="1" applyBorder="1"/>
    <xf numFmtId="0" fontId="33" fillId="0" borderId="23" xfId="0" applyFont="1" applyBorder="1" applyAlignment="1">
      <alignment vertical="top"/>
    </xf>
    <xf numFmtId="0" fontId="34" fillId="0" borderId="23" xfId="0" applyFont="1" applyBorder="1" applyAlignment="1">
      <alignment horizontal="left" vertical="center" wrapText="1"/>
    </xf>
    <xf numFmtId="0" fontId="35" fillId="0" borderId="23" xfId="0" applyFont="1" applyBorder="1" applyAlignment="1">
      <alignment horizontal="left" vertical="center" wrapText="1"/>
    </xf>
    <xf numFmtId="0" fontId="34" fillId="0" borderId="23" xfId="0" applyFont="1" applyBorder="1" applyAlignment="1">
      <alignment vertical="top" wrapText="1"/>
    </xf>
    <xf numFmtId="0" fontId="32" fillId="0" borderId="23" xfId="0" applyFont="1" applyBorder="1" applyAlignment="1">
      <alignment vertical="top" wrapText="1"/>
    </xf>
    <xf numFmtId="0" fontId="33" fillId="0" borderId="23" xfId="0" applyFont="1" applyBorder="1"/>
    <xf numFmtId="0" fontId="33" fillId="0" borderId="23" xfId="0" applyFont="1" applyBorder="1" applyAlignment="1">
      <alignment horizontal="right" vertical="center" wrapText="1"/>
    </xf>
    <xf numFmtId="0" fontId="36" fillId="0" borderId="23" xfId="1" applyFont="1" applyBorder="1" applyAlignment="1" applyProtection="1">
      <alignment horizontal="left" vertical="center"/>
    </xf>
    <xf numFmtId="0" fontId="61" fillId="0" borderId="10" xfId="0" applyFont="1" applyBorder="1" applyAlignment="1">
      <alignment vertical="center"/>
    </xf>
    <xf numFmtId="0" fontId="61" fillId="0" borderId="15" xfId="0" applyFont="1" applyBorder="1" applyAlignment="1">
      <alignment vertical="center"/>
    </xf>
    <xf numFmtId="0" fontId="62" fillId="0" borderId="0" xfId="0" applyFont="1" applyAlignment="1">
      <alignment vertical="center"/>
    </xf>
    <xf numFmtId="0" fontId="61" fillId="0" borderId="10" xfId="0" applyFont="1" applyBorder="1" applyAlignment="1">
      <alignment horizontal="left" vertical="center"/>
    </xf>
    <xf numFmtId="0" fontId="61" fillId="0" borderId="15" xfId="0" applyFont="1" applyBorder="1" applyAlignment="1">
      <alignment horizontal="left" vertical="center"/>
    </xf>
    <xf numFmtId="0" fontId="63" fillId="0" borderId="15" xfId="0" applyFont="1" applyBorder="1" applyAlignment="1">
      <alignment horizontal="left" vertical="center"/>
    </xf>
    <xf numFmtId="0" fontId="61" fillId="0" borderId="15" xfId="0" applyFont="1" applyBorder="1" applyAlignment="1">
      <alignment horizontal="left" vertical="center" wrapText="1"/>
    </xf>
    <xf numFmtId="0" fontId="23" fillId="0" borderId="15" xfId="0" applyFont="1" applyBorder="1" applyAlignment="1">
      <alignment horizontal="left" vertical="center" wrapText="1"/>
    </xf>
    <xf numFmtId="0" fontId="63" fillId="0" borderId="15" xfId="0" applyFont="1" applyBorder="1" applyAlignment="1">
      <alignment vertical="center"/>
    </xf>
    <xf numFmtId="0" fontId="0" fillId="0" borderId="23" xfId="0" applyBorder="1"/>
    <xf numFmtId="0" fontId="0" fillId="0" borderId="0" xfId="0" applyAlignment="1">
      <alignment horizontal="left"/>
    </xf>
    <xf numFmtId="0" fontId="2" fillId="0" borderId="0" xfId="0" applyFont="1" applyAlignment="1">
      <alignment horizontal="left" vertical="top"/>
    </xf>
    <xf numFmtId="0" fontId="0" fillId="0" borderId="0" xfId="0" applyAlignment="1">
      <alignment horizontal="left" vertical="top"/>
    </xf>
    <xf numFmtId="0" fontId="2" fillId="0" borderId="0" xfId="0" applyFont="1" applyAlignment="1">
      <alignment vertical="top"/>
    </xf>
    <xf numFmtId="0" fontId="64" fillId="0" borderId="23" xfId="0" applyFont="1" applyBorder="1" applyAlignment="1">
      <alignment horizontal="left" vertical="center"/>
    </xf>
    <xf numFmtId="0" fontId="65" fillId="0" borderId="23" xfId="0" applyFont="1" applyBorder="1" applyAlignment="1">
      <alignment vertical="top"/>
    </xf>
    <xf numFmtId="0" fontId="64" fillId="0" borderId="23" xfId="0" applyFont="1" applyBorder="1" applyAlignment="1">
      <alignment horizontal="left" vertical="center" wrapText="1"/>
    </xf>
    <xf numFmtId="0" fontId="66" fillId="0" borderId="23" xfId="0" applyFont="1" applyBorder="1" applyAlignment="1">
      <alignment horizontal="left" vertical="center" wrapText="1"/>
    </xf>
    <xf numFmtId="0" fontId="64" fillId="0" borderId="23" xfId="0" applyFont="1" applyBorder="1" applyAlignment="1">
      <alignment vertical="top" wrapText="1"/>
    </xf>
    <xf numFmtId="0" fontId="65" fillId="0" borderId="23" xfId="0" applyFont="1" applyBorder="1"/>
    <xf numFmtId="0" fontId="65" fillId="0" borderId="23" xfId="0" applyFont="1" applyBorder="1" applyAlignment="1">
      <alignment horizontal="right" vertical="center" wrapText="1"/>
    </xf>
    <xf numFmtId="0" fontId="67" fillId="0" borderId="23" xfId="1" applyFont="1" applyBorder="1" applyAlignment="1" applyProtection="1">
      <alignment horizontal="left" vertical="center"/>
    </xf>
    <xf numFmtId="0" fontId="0" fillId="0" borderId="0" xfId="0" applyProtection="1">
      <protection locked="0"/>
    </xf>
    <xf numFmtId="0" fontId="0" fillId="0" borderId="15" xfId="0" applyBorder="1"/>
    <xf numFmtId="0" fontId="0" fillId="0" borderId="10" xfId="0" applyBorder="1"/>
    <xf numFmtId="0" fontId="3" fillId="14" borderId="15" xfId="0" applyFont="1" applyFill="1" applyBorder="1"/>
    <xf numFmtId="0" fontId="0" fillId="0" borderId="9" xfId="0" applyBorder="1"/>
    <xf numFmtId="0" fontId="0" fillId="0" borderId="6" xfId="0" applyBorder="1"/>
    <xf numFmtId="0" fontId="0" fillId="0" borderId="5" xfId="0" applyBorder="1" applyAlignment="1">
      <alignment vertical="top"/>
    </xf>
    <xf numFmtId="0" fontId="0" fillId="0" borderId="5" xfId="0" applyBorder="1"/>
    <xf numFmtId="0" fontId="2" fillId="0" borderId="0" xfId="0" applyFont="1" applyAlignment="1">
      <alignment vertical="top" wrapText="1"/>
    </xf>
    <xf numFmtId="0" fontId="16" fillId="0" borderId="0" xfId="0" applyFont="1" applyAlignment="1">
      <alignment vertical="top" wrapText="1"/>
    </xf>
    <xf numFmtId="0" fontId="4" fillId="0" borderId="0" xfId="0" applyFont="1" applyAlignment="1">
      <alignment vertical="center"/>
    </xf>
    <xf numFmtId="0" fontId="5" fillId="0" borderId="0" xfId="0" applyFont="1" applyAlignment="1">
      <alignment wrapText="1"/>
    </xf>
    <xf numFmtId="0" fontId="4" fillId="0" borderId="18" xfId="1" applyFont="1" applyFill="1" applyBorder="1" applyAlignment="1">
      <alignment wrapText="1"/>
    </xf>
    <xf numFmtId="0" fontId="54" fillId="3" borderId="59" xfId="0" applyFont="1" applyFill="1" applyBorder="1" applyAlignment="1">
      <alignment horizontal="center" vertical="center" wrapText="1"/>
    </xf>
    <xf numFmtId="0" fontId="54" fillId="3" borderId="60" xfId="0" applyFont="1" applyFill="1" applyBorder="1" applyAlignment="1">
      <alignment horizontal="center" vertical="center" wrapText="1"/>
    </xf>
    <xf numFmtId="0" fontId="54" fillId="3" borderId="61" xfId="0" applyFont="1" applyFill="1" applyBorder="1" applyAlignment="1">
      <alignment horizontal="center" vertical="center" wrapText="1"/>
    </xf>
    <xf numFmtId="0" fontId="5" fillId="3" borderId="60" xfId="1" applyFont="1" applyFill="1" applyBorder="1" applyAlignment="1">
      <alignment horizontal="center" vertical="center" wrapText="1"/>
    </xf>
    <xf numFmtId="0" fontId="53" fillId="12" borderId="55" xfId="0" applyFont="1" applyFill="1" applyBorder="1" applyAlignment="1">
      <alignment horizontal="left" vertical="center" wrapText="1"/>
    </xf>
    <xf numFmtId="0" fontId="53" fillId="12" borderId="56" xfId="0" applyFont="1" applyFill="1" applyBorder="1" applyAlignment="1">
      <alignment horizontal="left" vertical="center" wrapText="1"/>
    </xf>
    <xf numFmtId="0" fontId="53" fillId="12" borderId="57" xfId="0" applyFont="1" applyFill="1" applyBorder="1" applyAlignment="1">
      <alignment horizontal="left" vertical="center" wrapText="1"/>
    </xf>
    <xf numFmtId="0" fontId="53" fillId="12" borderId="55" xfId="0" applyFont="1" applyFill="1" applyBorder="1" applyAlignment="1">
      <alignment vertical="center" wrapText="1"/>
    </xf>
    <xf numFmtId="0" fontId="53" fillId="12" borderId="56" xfId="0" applyFont="1" applyFill="1" applyBorder="1" applyAlignment="1">
      <alignment vertical="center" wrapText="1"/>
    </xf>
    <xf numFmtId="0" fontId="53" fillId="12" borderId="57" xfId="0" applyFont="1" applyFill="1" applyBorder="1" applyAlignment="1">
      <alignment vertical="center" wrapText="1"/>
    </xf>
    <xf numFmtId="0" fontId="20" fillId="4" borderId="10" xfId="4" applyBorder="1" applyAlignment="1">
      <alignment vertical="center" wrapText="1"/>
    </xf>
    <xf numFmtId="0" fontId="20" fillId="4" borderId="15" xfId="4" applyBorder="1" applyAlignment="1">
      <alignment vertical="center" wrapText="1"/>
    </xf>
    <xf numFmtId="0" fontId="39" fillId="0" borderId="0" xfId="0" applyFont="1" applyAlignment="1">
      <alignment wrapText="1"/>
    </xf>
    <xf numFmtId="0" fontId="13" fillId="0" borderId="24" xfId="0" applyFont="1" applyBorder="1" applyAlignment="1">
      <alignment vertical="top" wrapText="1"/>
    </xf>
    <xf numFmtId="0" fontId="0" fillId="0" borderId="24" xfId="0" applyBorder="1" applyAlignment="1">
      <alignment vertical="top" wrapText="1"/>
    </xf>
    <xf numFmtId="14" fontId="0" fillId="0" borderId="24" xfId="0" applyNumberFormat="1" applyBorder="1" applyAlignment="1">
      <alignment vertical="top" wrapText="1"/>
    </xf>
    <xf numFmtId="0" fontId="5" fillId="0" borderId="24" xfId="0" applyFont="1" applyBorder="1" applyAlignment="1">
      <alignment vertical="top" wrapText="1"/>
    </xf>
    <xf numFmtId="0" fontId="4" fillId="0" borderId="24" xfId="0" applyFont="1" applyBorder="1" applyAlignment="1">
      <alignment horizontal="left" vertical="top" wrapText="1"/>
    </xf>
    <xf numFmtId="0" fontId="5" fillId="0" borderId="24" xfId="0" applyFont="1" applyBorder="1" applyAlignment="1">
      <alignment horizontal="left" vertical="top" wrapText="1"/>
    </xf>
    <xf numFmtId="0" fontId="5" fillId="0" borderId="24" xfId="0" applyFont="1" applyBorder="1" applyAlignment="1">
      <alignment horizontal="left" vertical="top"/>
    </xf>
    <xf numFmtId="0" fontId="73" fillId="0" borderId="24" xfId="0" applyFont="1" applyBorder="1" applyAlignment="1">
      <alignment vertical="top" wrapText="1"/>
    </xf>
    <xf numFmtId="0" fontId="0" fillId="0" borderId="24" xfId="0" applyBorder="1" applyAlignment="1">
      <alignment vertical="center" wrapText="1"/>
    </xf>
    <xf numFmtId="0" fontId="0" fillId="0" borderId="24" xfId="0" applyBorder="1" applyAlignment="1">
      <alignment wrapText="1"/>
    </xf>
    <xf numFmtId="0" fontId="5" fillId="0" borderId="24" xfId="0" applyFont="1" applyBorder="1" applyAlignment="1">
      <alignment vertical="center" wrapText="1"/>
    </xf>
    <xf numFmtId="0" fontId="0" fillId="0" borderId="35" xfId="0" applyBorder="1" applyAlignment="1">
      <alignment vertical="center" wrapText="1"/>
    </xf>
    <xf numFmtId="0" fontId="0" fillId="0" borderId="24" xfId="0" applyBorder="1" applyAlignment="1">
      <alignment vertical="top"/>
    </xf>
    <xf numFmtId="0" fontId="0" fillId="0" borderId="24" xfId="0" applyBorder="1" applyAlignment="1">
      <alignment vertical="center"/>
    </xf>
    <xf numFmtId="0" fontId="3" fillId="0" borderId="24" xfId="0" applyFont="1" applyBorder="1" applyAlignment="1">
      <alignment horizontal="left" vertical="top" wrapText="1"/>
    </xf>
    <xf numFmtId="0" fontId="13" fillId="0" borderId="24" xfId="0" applyFont="1" applyBorder="1" applyAlignment="1">
      <alignment vertical="top"/>
    </xf>
    <xf numFmtId="0" fontId="44" fillId="0" borderId="24" xfId="0" applyFont="1" applyBorder="1" applyAlignment="1">
      <alignment vertical="top"/>
    </xf>
    <xf numFmtId="0" fontId="3" fillId="0" borderId="24" xfId="0" applyFont="1" applyBorder="1" applyAlignment="1">
      <alignment vertical="top"/>
    </xf>
    <xf numFmtId="0" fontId="0" fillId="0" borderId="35" xfId="0" applyBorder="1" applyAlignment="1">
      <alignment vertical="top"/>
    </xf>
    <xf numFmtId="0" fontId="52" fillId="0" borderId="24" xfId="0" applyFont="1" applyBorder="1" applyAlignment="1">
      <alignment vertical="top"/>
    </xf>
    <xf numFmtId="0" fontId="0" fillId="0" borderId="24" xfId="0" applyBorder="1"/>
    <xf numFmtId="0" fontId="0" fillId="0" borderId="24" xfId="0" applyBorder="1" applyAlignment="1">
      <alignment horizontal="left" vertical="top" wrapText="1"/>
    </xf>
    <xf numFmtId="0" fontId="0" fillId="0" borderId="35" xfId="0" applyBorder="1"/>
    <xf numFmtId="0" fontId="9" fillId="0" borderId="0" xfId="0" applyFont="1" applyAlignment="1">
      <alignment vertical="top"/>
    </xf>
    <xf numFmtId="0" fontId="58" fillId="0" borderId="0" xfId="0" applyFont="1" applyAlignment="1">
      <alignment vertical="top"/>
    </xf>
    <xf numFmtId="165" fontId="0" fillId="0" borderId="24" xfId="0" applyNumberFormat="1" applyBorder="1" applyAlignment="1">
      <alignment vertical="top" wrapText="1"/>
    </xf>
    <xf numFmtId="0" fontId="13" fillId="0" borderId="0" xfId="0" applyFont="1" applyProtection="1">
      <protection locked="0"/>
    </xf>
    <xf numFmtId="0" fontId="77" fillId="0" borderId="0" xfId="0" applyFont="1" applyAlignment="1">
      <alignment horizontal="right"/>
    </xf>
    <xf numFmtId="0" fontId="1" fillId="0" borderId="35" xfId="1" applyBorder="1" applyAlignment="1" applyProtection="1">
      <alignment vertical="top" wrapText="1"/>
      <protection locked="0"/>
    </xf>
    <xf numFmtId="0" fontId="0" fillId="0" borderId="24" xfId="0" quotePrefix="1" applyBorder="1" applyAlignment="1">
      <alignment vertical="top" wrapText="1"/>
    </xf>
    <xf numFmtId="0" fontId="0" fillId="0" borderId="0" xfId="0" quotePrefix="1" applyAlignment="1">
      <alignment vertical="top"/>
    </xf>
    <xf numFmtId="0" fontId="53" fillId="0" borderId="12" xfId="0" applyFont="1" applyBorder="1" applyAlignment="1">
      <alignment vertical="center"/>
    </xf>
    <xf numFmtId="0" fontId="54" fillId="3" borderId="40" xfId="0" applyFont="1" applyFill="1" applyBorder="1" applyAlignment="1">
      <alignment horizontal="center" vertical="center" wrapText="1"/>
    </xf>
    <xf numFmtId="0" fontId="53" fillId="12" borderId="62" xfId="0" applyFont="1" applyFill="1" applyBorder="1" applyAlignment="1">
      <alignment vertical="center" wrapText="1"/>
    </xf>
    <xf numFmtId="0" fontId="54" fillId="12" borderId="63" xfId="0" applyFont="1" applyFill="1" applyBorder="1" applyAlignment="1">
      <alignment horizontal="center" vertical="center" wrapText="1"/>
    </xf>
    <xf numFmtId="0" fontId="54" fillId="3" borderId="35" xfId="0" applyFont="1" applyFill="1" applyBorder="1" applyAlignment="1">
      <alignment horizontal="center" vertical="center" wrapText="1"/>
    </xf>
    <xf numFmtId="0" fontId="54" fillId="3" borderId="64" xfId="0" applyFont="1" applyFill="1" applyBorder="1" applyAlignment="1">
      <alignment horizontal="center" vertical="center" wrapText="1"/>
    </xf>
    <xf numFmtId="0" fontId="78" fillId="0" borderId="3" xfId="0" applyFont="1" applyBorder="1" applyAlignment="1">
      <alignment vertical="center"/>
    </xf>
    <xf numFmtId="0" fontId="78" fillId="0" borderId="15" xfId="0" applyFont="1" applyBorder="1" applyAlignment="1">
      <alignment vertical="center"/>
    </xf>
    <xf numFmtId="0" fontId="78" fillId="0" borderId="8" xfId="0" applyFont="1" applyBorder="1" applyAlignment="1">
      <alignment vertical="center"/>
    </xf>
    <xf numFmtId="0" fontId="79" fillId="0" borderId="0" xfId="0" applyFont="1" applyAlignment="1">
      <alignment vertical="center" wrapText="1"/>
    </xf>
    <xf numFmtId="0" fontId="81" fillId="0" borderId="31" xfId="0" applyFont="1" applyBorder="1"/>
    <xf numFmtId="0" fontId="81" fillId="0" borderId="32" xfId="0" applyFont="1" applyBorder="1"/>
    <xf numFmtId="0" fontId="81" fillId="0" borderId="32" xfId="0" applyFont="1" applyBorder="1" applyAlignment="1">
      <alignment horizontal="center"/>
    </xf>
    <xf numFmtId="0" fontId="81" fillId="0" borderId="47" xfId="0" applyFont="1" applyBorder="1"/>
    <xf numFmtId="0" fontId="81" fillId="0" borderId="29" xfId="0" applyFont="1" applyBorder="1"/>
    <xf numFmtId="0" fontId="81" fillId="0" borderId="30" xfId="0" applyFont="1" applyBorder="1"/>
    <xf numFmtId="0" fontId="81" fillId="0" borderId="46" xfId="0" applyFont="1" applyBorder="1"/>
    <xf numFmtId="0" fontId="78" fillId="0" borderId="0" xfId="0" applyFont="1" applyAlignment="1">
      <alignment vertical="center"/>
    </xf>
    <xf numFmtId="0" fontId="83" fillId="0" borderId="0" xfId="0" applyFont="1" applyAlignment="1">
      <alignment horizontal="center" vertical="center"/>
    </xf>
    <xf numFmtId="0" fontId="78" fillId="0" borderId="0" xfId="0" applyFont="1"/>
    <xf numFmtId="0" fontId="0" fillId="0" borderId="0" xfId="0"/>
    <xf numFmtId="0" fontId="85" fillId="16" borderId="65" xfId="0" applyFont="1" applyFill="1" applyBorder="1" applyAlignment="1">
      <alignment wrapText="1"/>
    </xf>
    <xf numFmtId="0" fontId="0" fillId="0" borderId="65" xfId="0" applyFont="1" applyBorder="1" applyAlignment="1">
      <alignment wrapText="1"/>
    </xf>
    <xf numFmtId="0" fontId="0" fillId="0" borderId="0" xfId="0" applyAlignment="1">
      <alignment vertical="top" wrapText="1"/>
    </xf>
    <xf numFmtId="0" fontId="0" fillId="0" borderId="0" xfId="0"/>
    <xf numFmtId="0" fontId="2" fillId="0" borderId="59" xfId="0" applyFont="1" applyBorder="1"/>
    <xf numFmtId="44" fontId="0" fillId="0" borderId="60" xfId="2" applyFont="1" applyFill="1" applyBorder="1"/>
    <xf numFmtId="44" fontId="2" fillId="2" borderId="61" xfId="2" applyFont="1" applyFill="1" applyBorder="1"/>
    <xf numFmtId="0" fontId="0" fillId="0" borderId="0" xfId="0"/>
    <xf numFmtId="0" fontId="87" fillId="0" borderId="0" xfId="0" applyFont="1"/>
    <xf numFmtId="0" fontId="5" fillId="0" borderId="0" xfId="0" applyFont="1" applyAlignment="1">
      <alignment horizontal="left" vertical="top" wrapText="1"/>
    </xf>
    <xf numFmtId="0" fontId="0" fillId="0" borderId="0" xfId="0"/>
    <xf numFmtId="0" fontId="0" fillId="0" borderId="0" xfId="0"/>
    <xf numFmtId="0" fontId="2" fillId="8" borderId="10" xfId="0" applyFont="1" applyFill="1" applyBorder="1"/>
    <xf numFmtId="0" fontId="2" fillId="8" borderId="15" xfId="0" applyFont="1" applyFill="1" applyBorder="1"/>
    <xf numFmtId="0" fontId="2" fillId="8" borderId="11" xfId="0" applyFont="1" applyFill="1" applyBorder="1"/>
    <xf numFmtId="0" fontId="2" fillId="7" borderId="10" xfId="0" applyFont="1" applyFill="1" applyBorder="1"/>
    <xf numFmtId="0" fontId="2" fillId="7" borderId="15" xfId="0" applyFont="1" applyFill="1" applyBorder="1"/>
    <xf numFmtId="0" fontId="2" fillId="7" borderId="11" xfId="0" applyFont="1" applyFill="1" applyBorder="1"/>
    <xf numFmtId="0" fontId="2" fillId="5" borderId="10" xfId="0" applyFont="1" applyFill="1" applyBorder="1"/>
    <xf numFmtId="0" fontId="2" fillId="5" borderId="15" xfId="0" applyFont="1" applyFill="1" applyBorder="1"/>
    <xf numFmtId="0" fontId="2" fillId="5" borderId="11" xfId="0" applyFont="1" applyFill="1" applyBorder="1"/>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0" xfId="0" applyFont="1" applyAlignment="1">
      <alignment horizontal="right"/>
    </xf>
    <xf numFmtId="0" fontId="0" fillId="0" borderId="0" xfId="0" applyAlignment="1">
      <alignment horizontal="right"/>
    </xf>
    <xf numFmtId="0" fontId="37" fillId="0" borderId="15" xfId="1" applyFont="1" applyBorder="1" applyAlignment="1" applyProtection="1">
      <alignment horizontal="left" vertical="center" indent="1"/>
      <protection locked="0"/>
    </xf>
    <xf numFmtId="0" fontId="37" fillId="0" borderId="11" xfId="1" applyFont="1" applyBorder="1" applyAlignment="1" applyProtection="1">
      <alignment horizontal="left" vertical="center" indent="1"/>
      <protection locked="0"/>
    </xf>
    <xf numFmtId="0" fontId="82" fillId="0" borderId="15" xfId="0" applyFont="1" applyBorder="1" applyAlignment="1">
      <alignment horizontal="center" vertical="center"/>
    </xf>
    <xf numFmtId="0" fontId="0" fillId="0" borderId="0" xfId="0" applyAlignment="1">
      <alignment horizontal="left" vertical="top" wrapText="1"/>
    </xf>
    <xf numFmtId="0" fontId="2" fillId="0" borderId="1" xfId="0" applyFont="1" applyBorder="1"/>
    <xf numFmtId="0" fontId="2" fillId="0" borderId="25" xfId="0" applyFont="1" applyBorder="1"/>
    <xf numFmtId="0" fontId="37" fillId="0" borderId="3" xfId="1" applyFont="1" applyBorder="1" applyAlignment="1" applyProtection="1">
      <alignment horizontal="left" vertical="center" indent="1"/>
      <protection locked="0"/>
    </xf>
    <xf numFmtId="0" fontId="37" fillId="0" borderId="45" xfId="1" applyFont="1" applyBorder="1" applyAlignment="1" applyProtection="1">
      <alignment horizontal="left" vertical="center" indent="1"/>
      <protection locked="0"/>
    </xf>
    <xf numFmtId="0" fontId="82" fillId="0" borderId="3" xfId="0" applyFont="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5" fillId="0" borderId="0" xfId="0" applyFont="1" applyAlignment="1">
      <alignment horizontal="left" vertical="top" wrapText="1"/>
    </xf>
    <xf numFmtId="0" fontId="0" fillId="0" borderId="0" xfId="0" applyAlignment="1">
      <alignment vertical="top" wrapText="1"/>
    </xf>
    <xf numFmtId="0" fontId="5" fillId="0" borderId="0" xfId="0" applyFont="1" applyAlignment="1">
      <alignment wrapText="1"/>
    </xf>
    <xf numFmtId="0" fontId="4" fillId="0" borderId="0" xfId="0" applyFont="1" applyAlignment="1">
      <alignment horizontal="left" vertical="top" wrapText="1"/>
    </xf>
    <xf numFmtId="0" fontId="37" fillId="0" borderId="0" xfId="1" applyFont="1" applyAlignment="1" applyProtection="1">
      <alignment horizontal="left" vertical="top" wrapText="1"/>
      <protection locked="0"/>
    </xf>
    <xf numFmtId="0" fontId="37" fillId="0" borderId="0" xfId="1" applyFont="1" applyAlignment="1" applyProtection="1">
      <alignment horizontal="left" vertical="top"/>
      <protection locked="0"/>
    </xf>
    <xf numFmtId="0" fontId="4" fillId="0" borderId="0" xfId="1" applyFont="1" applyAlignment="1">
      <alignment horizontal="left" vertical="top" wrapText="1"/>
    </xf>
    <xf numFmtId="0" fontId="37" fillId="0" borderId="0" xfId="1" applyFont="1" applyAlignment="1">
      <alignment horizontal="left" vertical="top" wrapText="1"/>
    </xf>
    <xf numFmtId="0" fontId="37" fillId="0" borderId="8" xfId="1" applyFont="1" applyBorder="1" applyAlignment="1" applyProtection="1">
      <alignment horizontal="left" vertical="center" indent="1"/>
      <protection locked="0"/>
    </xf>
    <xf numFmtId="0" fontId="37" fillId="0" borderId="7" xfId="1" applyFont="1" applyBorder="1" applyAlignment="1" applyProtection="1">
      <alignment horizontal="left" vertical="center" indent="1"/>
      <protection locked="0"/>
    </xf>
    <xf numFmtId="0" fontId="82"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12" fillId="6" borderId="1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5" fillId="0" borderId="0" xfId="0" applyFont="1" applyAlignment="1">
      <alignment horizontal="left" vertical="center" wrapText="1"/>
    </xf>
    <xf numFmtId="0" fontId="37" fillId="0" borderId="13" xfId="1" applyFont="1" applyBorder="1" applyAlignment="1" applyProtection="1">
      <alignment horizontal="left" vertical="center" indent="1"/>
      <protection locked="0"/>
    </xf>
    <xf numFmtId="0" fontId="0" fillId="0" borderId="0" xfId="0" applyAlignment="1">
      <alignment horizontal="left" vertical="center" wrapText="1"/>
    </xf>
    <xf numFmtId="0" fontId="2" fillId="0" borderId="0" xfId="0" applyFont="1" applyAlignment="1">
      <alignment horizontal="left" vertical="center" wrapText="1"/>
    </xf>
    <xf numFmtId="0" fontId="61" fillId="0" borderId="6" xfId="0" applyFont="1" applyBorder="1" applyAlignment="1">
      <alignment horizontal="left" vertical="center"/>
    </xf>
    <xf numFmtId="0" fontId="61" fillId="0" borderId="5" xfId="0" applyFont="1" applyBorder="1" applyAlignment="1">
      <alignment horizontal="left" vertical="center"/>
    </xf>
    <xf numFmtId="0" fontId="12" fillId="6" borderId="11" xfId="0" applyFont="1" applyFill="1" applyBorder="1" applyAlignment="1">
      <alignment horizontal="center" vertical="center" wrapText="1"/>
    </xf>
    <xf numFmtId="0" fontId="2" fillId="4" borderId="13" xfId="4" applyFont="1" applyBorder="1" applyProtection="1">
      <alignment horizontal="left" vertical="center" wrapText="1"/>
    </xf>
    <xf numFmtId="0" fontId="0" fillId="5" borderId="13" xfId="3" applyFont="1" applyBorder="1" applyProtection="1">
      <alignment horizontal="left" vertical="center"/>
      <protection locked="0"/>
    </xf>
    <xf numFmtId="14" fontId="20" fillId="9" borderId="13" xfId="3" applyNumberFormat="1" applyFill="1" applyBorder="1" applyProtection="1">
      <alignment horizontal="left" vertical="center"/>
      <protection locked="0"/>
    </xf>
    <xf numFmtId="0" fontId="20" fillId="5" borderId="13" xfId="3" applyBorder="1" applyProtection="1">
      <alignment horizontal="left" vertical="center"/>
      <protection locked="0"/>
    </xf>
    <xf numFmtId="0" fontId="0" fillId="9" borderId="13" xfId="3" applyFont="1" applyFill="1" applyBorder="1" applyAlignment="1" applyProtection="1">
      <alignment horizontal="center" vertical="center"/>
      <protection locked="0"/>
    </xf>
    <xf numFmtId="0" fontId="0" fillId="5" borderId="13" xfId="3" applyFont="1" applyBorder="1" applyAlignment="1" applyProtection="1">
      <alignment horizontal="center" vertical="center"/>
      <protection locked="0"/>
    </xf>
    <xf numFmtId="0" fontId="22" fillId="4" borderId="13" xfId="4" applyFont="1" applyBorder="1" applyProtection="1">
      <alignment horizontal="left" vertical="center" wrapText="1"/>
    </xf>
    <xf numFmtId="0" fontId="4" fillId="4" borderId="13" xfId="4" applyFont="1" applyBorder="1" applyProtection="1">
      <alignment horizontal="left" vertical="center" wrapText="1"/>
    </xf>
    <xf numFmtId="0" fontId="0" fillId="9" borderId="13" xfId="3" applyFont="1" applyFill="1" applyBorder="1" applyProtection="1">
      <alignment horizontal="left" vertical="center"/>
      <protection locked="0"/>
    </xf>
    <xf numFmtId="14" fontId="20" fillId="2" borderId="13" xfId="3" applyNumberFormat="1" applyFill="1" applyBorder="1" applyProtection="1">
      <alignment horizontal="left" vertical="center"/>
    </xf>
    <xf numFmtId="0" fontId="20" fillId="2" borderId="13" xfId="3" applyFill="1" applyBorder="1" applyProtection="1">
      <alignment horizontal="left" vertical="center"/>
    </xf>
    <xf numFmtId="0" fontId="22" fillId="4" borderId="10" xfId="4" applyFont="1" applyBorder="1" applyProtection="1">
      <alignment horizontal="left" vertical="center" wrapText="1"/>
    </xf>
    <xf numFmtId="0" fontId="22" fillId="4" borderId="15" xfId="4" applyFont="1" applyBorder="1" applyProtection="1">
      <alignment horizontal="left" vertical="center" wrapText="1"/>
    </xf>
    <xf numFmtId="0" fontId="22" fillId="4" borderId="11" xfId="4" applyFont="1" applyBorder="1" applyProtection="1">
      <alignment horizontal="left" vertical="center" wrapText="1"/>
    </xf>
    <xf numFmtId="0" fontId="0" fillId="9" borderId="10" xfId="3" applyFont="1" applyFill="1" applyBorder="1" applyProtection="1">
      <alignment horizontal="left" vertical="center"/>
      <protection locked="0"/>
    </xf>
    <xf numFmtId="0" fontId="0" fillId="9" borderId="15" xfId="3" applyFont="1" applyFill="1" applyBorder="1" applyProtection="1">
      <alignment horizontal="left" vertical="center"/>
      <protection locked="0"/>
    </xf>
    <xf numFmtId="0" fontId="0" fillId="9" borderId="11" xfId="3" applyFont="1" applyFill="1" applyBorder="1" applyProtection="1">
      <alignment horizontal="left" vertical="center"/>
      <protection locked="0"/>
    </xf>
    <xf numFmtId="0" fontId="21" fillId="5" borderId="13" xfId="6" applyBorder="1">
      <alignment horizontal="left" vertical="center"/>
    </xf>
    <xf numFmtId="0" fontId="0" fillId="8" borderId="13" xfId="5" applyFont="1" applyFill="1" applyBorder="1" applyAlignment="1" applyProtection="1">
      <alignment horizontal="center" vertical="center" wrapText="1"/>
      <protection locked="0"/>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20" fillId="8" borderId="51" xfId="5" applyFill="1" applyBorder="1" applyAlignment="1" applyProtection="1">
      <alignment vertical="center" wrapText="1"/>
      <protection locked="0"/>
    </xf>
    <xf numFmtId="0" fontId="5" fillId="0" borderId="0" xfId="0" applyFont="1" applyAlignment="1">
      <alignment horizontal="left" vertical="top"/>
    </xf>
    <xf numFmtId="0" fontId="0" fillId="0" borderId="0" xfId="4" applyFont="1" applyFill="1" applyBorder="1" applyProtection="1">
      <alignment horizontal="left" vertical="center" wrapText="1"/>
    </xf>
    <xf numFmtId="0" fontId="0" fillId="2" borderId="35" xfId="0" applyFill="1" applyBorder="1" applyAlignment="1">
      <alignment horizontal="center" vertical="center" wrapText="1"/>
    </xf>
    <xf numFmtId="0" fontId="5" fillId="2" borderId="35" xfId="0" applyFont="1" applyFill="1" applyBorder="1" applyAlignment="1">
      <alignment horizontal="center" vertical="center" wrapText="1"/>
    </xf>
    <xf numFmtId="0" fontId="20" fillId="4" borderId="13" xfId="4" applyBorder="1" applyProtection="1">
      <alignment horizontal="left" vertical="center" wrapText="1"/>
    </xf>
    <xf numFmtId="0" fontId="51" fillId="4" borderId="13" xfId="4" applyFont="1" applyBorder="1" applyProtection="1">
      <alignment horizontal="left" vertical="center" wrapText="1"/>
    </xf>
    <xf numFmtId="0" fontId="5" fillId="2" borderId="13" xfId="0" applyFont="1" applyFill="1" applyBorder="1" applyAlignment="1">
      <alignment horizontal="center" vertical="center" wrapText="1"/>
    </xf>
    <xf numFmtId="0" fontId="0" fillId="2" borderId="13" xfId="0" applyFill="1" applyBorder="1" applyAlignment="1">
      <alignment horizontal="center" vertical="center" wrapText="1"/>
    </xf>
    <xf numFmtId="0" fontId="75" fillId="0" borderId="0" xfId="1" applyFont="1" applyAlignment="1" applyProtection="1">
      <alignment horizontal="left" vertical="top"/>
      <protection locked="0"/>
    </xf>
    <xf numFmtId="0" fontId="41" fillId="0" borderId="0" xfId="1" applyFont="1" applyAlignment="1" applyProtection="1">
      <alignment horizontal="left" vertical="top"/>
      <protection locked="0"/>
    </xf>
    <xf numFmtId="0" fontId="3" fillId="0" borderId="0" xfId="0" applyFont="1"/>
    <xf numFmtId="0" fontId="0" fillId="0" borderId="0" xfId="0"/>
    <xf numFmtId="0" fontId="22" fillId="4" borderId="13" xfId="4" applyFont="1" applyBorder="1">
      <alignment horizontal="left" vertical="center" wrapText="1"/>
    </xf>
    <xf numFmtId="0" fontId="22" fillId="4" borderId="10" xfId="4" applyFont="1" applyBorder="1">
      <alignment horizontal="left" vertical="center" wrapText="1"/>
    </xf>
    <xf numFmtId="0" fontId="40" fillId="4" borderId="13" xfId="4" applyFont="1" applyBorder="1">
      <alignment horizontal="left" vertical="center" wrapText="1"/>
    </xf>
    <xf numFmtId="0" fontId="0" fillId="5" borderId="13" xfId="3" applyFont="1" applyBorder="1" applyAlignment="1" applyProtection="1">
      <alignment horizontal="left" vertical="top" wrapText="1"/>
      <protection locked="0"/>
    </xf>
    <xf numFmtId="0" fontId="83" fillId="0" borderId="0" xfId="0" applyFont="1" applyAlignment="1">
      <alignment horizontal="center" vertical="center"/>
    </xf>
    <xf numFmtId="0" fontId="78" fillId="0" borderId="0" xfId="0" applyFont="1" applyAlignment="1">
      <alignment horizontal="center" vertical="center"/>
    </xf>
    <xf numFmtId="0" fontId="20" fillId="5" borderId="10" xfId="5" applyBorder="1" applyAlignment="1" applyProtection="1">
      <alignment horizontal="center" vertical="center"/>
      <protection locked="0"/>
    </xf>
    <xf numFmtId="0" fontId="20" fillId="5" borderId="15" xfId="5" applyBorder="1" applyAlignment="1" applyProtection="1">
      <alignment horizontal="center" vertical="center"/>
      <protection locked="0"/>
    </xf>
    <xf numFmtId="0" fontId="20" fillId="5" borderId="11" xfId="5" applyBorder="1" applyAlignment="1" applyProtection="1">
      <alignment horizontal="center" vertical="center"/>
      <protection locked="0"/>
    </xf>
    <xf numFmtId="0" fontId="22" fillId="4" borderId="13" xfId="7" applyFont="1" applyBorder="1" applyAlignment="1">
      <alignment horizontal="center" vertical="center" wrapText="1"/>
    </xf>
    <xf numFmtId="0" fontId="2" fillId="4" borderId="10" xfId="4" applyFont="1" applyBorder="1" applyAlignment="1" applyProtection="1">
      <alignment vertical="center" wrapText="1"/>
    </xf>
    <xf numFmtId="0" fontId="2" fillId="4" borderId="15" xfId="4" applyFont="1" applyBorder="1" applyAlignment="1" applyProtection="1">
      <alignment vertical="center" wrapText="1"/>
    </xf>
    <xf numFmtId="0" fontId="2" fillId="4" borderId="11" xfId="4" applyFont="1" applyBorder="1" applyAlignment="1" applyProtection="1">
      <alignment vertical="center" wrapText="1"/>
    </xf>
    <xf numFmtId="0" fontId="0" fillId="13" borderId="13" xfId="0" applyFill="1" applyBorder="1" applyAlignment="1">
      <alignment horizontal="center" vertical="center"/>
    </xf>
    <xf numFmtId="0" fontId="0" fillId="2" borderId="13" xfId="0" applyFill="1" applyBorder="1" applyAlignment="1">
      <alignment horizontal="center" vertical="center"/>
    </xf>
    <xf numFmtId="0" fontId="0" fillId="3" borderId="9" xfId="5" applyFont="1" applyFill="1" applyBorder="1" applyAlignment="1" applyProtection="1">
      <alignment horizontal="center" vertical="center" wrapText="1"/>
      <protection locked="0"/>
    </xf>
    <xf numFmtId="0" fontId="0" fillId="3" borderId="8" xfId="5" applyFont="1" applyFill="1" applyBorder="1" applyAlignment="1" applyProtection="1">
      <alignment horizontal="center" vertical="center" wrapText="1"/>
      <protection locked="0"/>
    </xf>
    <xf numFmtId="0" fontId="0" fillId="3" borderId="7" xfId="5" applyFont="1" applyFill="1" applyBorder="1" applyAlignment="1" applyProtection="1">
      <alignment horizontal="center" vertical="center" wrapText="1"/>
      <protection locked="0"/>
    </xf>
    <xf numFmtId="0" fontId="0" fillId="3" borderId="6" xfId="5" applyFont="1" applyFill="1" applyBorder="1" applyAlignment="1" applyProtection="1">
      <alignment horizontal="center" vertical="center" wrapText="1"/>
      <protection locked="0"/>
    </xf>
    <xf numFmtId="0" fontId="0" fillId="3" borderId="5" xfId="5" applyFont="1" applyFill="1" applyBorder="1" applyAlignment="1" applyProtection="1">
      <alignment horizontal="center" vertical="center" wrapText="1"/>
      <protection locked="0"/>
    </xf>
    <xf numFmtId="0" fontId="0" fillId="3" borderId="4" xfId="5" applyFont="1" applyFill="1" applyBorder="1" applyAlignment="1" applyProtection="1">
      <alignment horizontal="center" vertical="center" wrapText="1"/>
      <protection locked="0"/>
    </xf>
    <xf numFmtId="0" fontId="79"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5" fillId="5" borderId="13" xfId="3" applyFont="1" applyBorder="1" applyProtection="1">
      <alignment horizontal="left" vertical="center"/>
      <protection locked="0"/>
    </xf>
    <xf numFmtId="0" fontId="0" fillId="10" borderId="9" xfId="5" applyFont="1" applyFill="1" applyBorder="1" applyAlignment="1" applyProtection="1">
      <alignment horizontal="center" vertical="center"/>
      <protection locked="0"/>
    </xf>
    <xf numFmtId="0" fontId="0" fillId="10" borderId="8" xfId="5" applyFont="1" applyFill="1" applyBorder="1" applyAlignment="1" applyProtection="1">
      <alignment horizontal="center" vertical="center"/>
      <protection locked="0"/>
    </xf>
    <xf numFmtId="0" fontId="0" fillId="10" borderId="7" xfId="5" applyFont="1" applyFill="1" applyBorder="1" applyAlignment="1" applyProtection="1">
      <alignment horizontal="center" vertical="center"/>
      <protection locked="0"/>
    </xf>
    <xf numFmtId="0" fontId="0" fillId="10" borderId="6" xfId="5" applyFont="1" applyFill="1" applyBorder="1" applyAlignment="1" applyProtection="1">
      <alignment horizontal="center" vertical="center"/>
      <protection locked="0"/>
    </xf>
    <xf numFmtId="0" fontId="0" fillId="10" borderId="5" xfId="5" applyFont="1" applyFill="1" applyBorder="1" applyAlignment="1" applyProtection="1">
      <alignment horizontal="center" vertical="center"/>
      <protection locked="0"/>
    </xf>
    <xf numFmtId="0" fontId="0" fillId="10" borderId="4" xfId="5" applyFont="1" applyFill="1" applyBorder="1" applyAlignment="1" applyProtection="1">
      <alignment horizontal="center" vertical="center"/>
      <protection locked="0"/>
    </xf>
    <xf numFmtId="0" fontId="20" fillId="8" borderId="52" xfId="5" applyFill="1" applyBorder="1" applyAlignment="1" applyProtection="1">
      <alignment vertical="center" wrapText="1"/>
      <protection locked="0"/>
    </xf>
    <xf numFmtId="0" fontId="20" fillId="8" borderId="53" xfId="5" applyFill="1" applyBorder="1" applyAlignment="1" applyProtection="1">
      <alignment vertical="center" wrapText="1"/>
      <protection locked="0"/>
    </xf>
    <xf numFmtId="0" fontId="20" fillId="8" borderId="54" xfId="5" applyFill="1" applyBorder="1" applyAlignment="1" applyProtection="1">
      <alignment vertical="center" wrapText="1"/>
      <protection locked="0"/>
    </xf>
    <xf numFmtId="0" fontId="20" fillId="8" borderId="6" xfId="5" applyFill="1" applyBorder="1" applyAlignment="1" applyProtection="1">
      <alignment vertical="center" wrapText="1"/>
      <protection locked="0"/>
    </xf>
    <xf numFmtId="0" fontId="20" fillId="8" borderId="5" xfId="5" applyFill="1" applyBorder="1" applyAlignment="1" applyProtection="1">
      <alignment vertical="center" wrapText="1"/>
      <protection locked="0"/>
    </xf>
    <xf numFmtId="0" fontId="20" fillId="8" borderId="4" xfId="5" applyFill="1" applyBorder="1" applyAlignment="1" applyProtection="1">
      <alignment vertical="center" wrapText="1"/>
      <protection locked="0"/>
    </xf>
    <xf numFmtId="0" fontId="0" fillId="8" borderId="9" xfId="5" applyFont="1" applyFill="1" applyBorder="1" applyAlignment="1" applyProtection="1">
      <alignment horizontal="center" vertical="center" wrapText="1"/>
      <protection locked="0"/>
    </xf>
    <xf numFmtId="0" fontId="0" fillId="8" borderId="8" xfId="5" applyFont="1" applyFill="1" applyBorder="1" applyAlignment="1" applyProtection="1">
      <alignment horizontal="center" vertical="center" wrapText="1"/>
      <protection locked="0"/>
    </xf>
    <xf numFmtId="0" fontId="0" fillId="8" borderId="7" xfId="5" applyFont="1" applyFill="1" applyBorder="1" applyAlignment="1" applyProtection="1">
      <alignment horizontal="center" vertical="center" wrapText="1"/>
      <protection locked="0"/>
    </xf>
    <xf numFmtId="0" fontId="0" fillId="8" borderId="6" xfId="5" applyFont="1" applyFill="1" applyBorder="1" applyAlignment="1" applyProtection="1">
      <alignment horizontal="center" vertical="center" wrapText="1"/>
      <protection locked="0"/>
    </xf>
    <xf numFmtId="0" fontId="0" fillId="8" borderId="5" xfId="5" applyFont="1" applyFill="1" applyBorder="1" applyAlignment="1" applyProtection="1">
      <alignment horizontal="center" vertical="center" wrapText="1"/>
      <protection locked="0"/>
    </xf>
    <xf numFmtId="0" fontId="0" fillId="8" borderId="4" xfId="5" applyFont="1" applyFill="1" applyBorder="1" applyAlignment="1" applyProtection="1">
      <alignment horizontal="center" vertical="center" wrapText="1"/>
      <protection locked="0"/>
    </xf>
    <xf numFmtId="0" fontId="10" fillId="0" borderId="0" xfId="4" applyFont="1" applyFill="1" applyBorder="1" applyProtection="1">
      <alignment horizontal="left" vertical="center" wrapText="1"/>
    </xf>
    <xf numFmtId="49" fontId="20" fillId="9" borderId="13" xfId="3" applyNumberFormat="1" applyFill="1" applyBorder="1" applyProtection="1">
      <alignment horizontal="left" vertical="center"/>
      <protection locked="0"/>
    </xf>
    <xf numFmtId="0" fontId="2" fillId="4" borderId="13" xfId="4" applyFont="1" applyBorder="1" applyAlignment="1" applyProtection="1">
      <alignment horizontal="center" vertical="center" wrapText="1"/>
    </xf>
    <xf numFmtId="49" fontId="20" fillId="9" borderId="10" xfId="3" applyNumberFormat="1" applyFill="1" applyBorder="1" applyAlignment="1" applyProtection="1">
      <alignment horizontal="center" vertical="center"/>
      <protection locked="0"/>
    </xf>
    <xf numFmtId="49" fontId="20" fillId="9" borderId="15" xfId="3" applyNumberFormat="1" applyFill="1" applyBorder="1" applyAlignment="1" applyProtection="1">
      <alignment horizontal="center" vertical="center"/>
      <protection locked="0"/>
    </xf>
    <xf numFmtId="49" fontId="20" fillId="9" borderId="11" xfId="3" applyNumberFormat="1" applyFill="1" applyBorder="1" applyAlignment="1" applyProtection="1">
      <alignment horizontal="center" vertical="center"/>
      <protection locked="0"/>
    </xf>
    <xf numFmtId="0" fontId="20" fillId="5" borderId="10" xfId="3" applyBorder="1" applyAlignment="1" applyProtection="1">
      <alignment vertical="center"/>
      <protection locked="0"/>
    </xf>
    <xf numFmtId="0" fontId="20" fillId="5" borderId="15" xfId="3" applyBorder="1" applyAlignment="1" applyProtection="1">
      <alignment vertical="center"/>
      <protection locked="0"/>
    </xf>
    <xf numFmtId="0" fontId="20" fillId="5" borderId="11" xfId="3" applyBorder="1" applyAlignment="1" applyProtection="1">
      <alignment vertical="center"/>
      <protection locked="0"/>
    </xf>
    <xf numFmtId="49" fontId="20" fillId="9" borderId="10" xfId="3" applyNumberFormat="1" applyFill="1" applyBorder="1" applyProtection="1">
      <alignment horizontal="left" vertical="center"/>
      <protection locked="0"/>
    </xf>
    <xf numFmtId="49" fontId="20" fillId="9" borderId="15" xfId="3" applyNumberFormat="1" applyFill="1" applyBorder="1" applyProtection="1">
      <alignment horizontal="left" vertical="center"/>
      <protection locked="0"/>
    </xf>
    <xf numFmtId="49" fontId="20" fillId="9" borderId="11" xfId="3" applyNumberFormat="1" applyFill="1" applyBorder="1" applyProtection="1">
      <alignment horizontal="left" vertical="center"/>
      <protection locked="0"/>
    </xf>
    <xf numFmtId="49" fontId="20" fillId="9" borderId="13" xfId="3" applyNumberFormat="1" applyFill="1" applyBorder="1" applyAlignment="1" applyProtection="1">
      <alignment horizontal="center" vertical="center"/>
      <protection locked="0"/>
    </xf>
    <xf numFmtId="0" fontId="80" fillId="0" borderId="8" xfId="0" applyFont="1" applyBorder="1" applyAlignment="1">
      <alignment horizontal="center" vertical="center"/>
    </xf>
    <xf numFmtId="0" fontId="5" fillId="8" borderId="10" xfId="4" applyFont="1" applyFill="1" applyBorder="1" applyProtection="1">
      <alignment horizontal="left" vertical="center" wrapText="1"/>
      <protection locked="0"/>
    </xf>
    <xf numFmtId="0" fontId="5" fillId="8" borderId="15" xfId="4" applyFont="1" applyFill="1" applyBorder="1" applyProtection="1">
      <alignment horizontal="left" vertical="center" wrapText="1"/>
      <protection locked="0"/>
    </xf>
    <xf numFmtId="0" fontId="5" fillId="8" borderId="11" xfId="4" applyFont="1" applyFill="1" applyBorder="1" applyProtection="1">
      <alignment horizontal="left" vertical="center" wrapText="1"/>
      <protection locked="0"/>
    </xf>
    <xf numFmtId="0" fontId="5" fillId="8" borderId="13" xfId="4" applyFont="1" applyFill="1" applyBorder="1" applyProtection="1">
      <alignment horizontal="left" vertical="center" wrapText="1"/>
      <protection locked="0"/>
    </xf>
    <xf numFmtId="164" fontId="5" fillId="13" borderId="10" xfId="0" applyNumberFormat="1" applyFont="1" applyFill="1" applyBorder="1" applyAlignment="1">
      <alignment horizontal="center" vertical="center"/>
    </xf>
    <xf numFmtId="164" fontId="5" fillId="2" borderId="15" xfId="0" applyNumberFormat="1" applyFont="1" applyFill="1" applyBorder="1" applyAlignment="1">
      <alignment horizontal="center" vertical="center"/>
    </xf>
    <xf numFmtId="164" fontId="5" fillId="2" borderId="11" xfId="0" applyNumberFormat="1" applyFont="1" applyFill="1" applyBorder="1" applyAlignment="1">
      <alignment horizontal="center" vertical="center"/>
    </xf>
    <xf numFmtId="0" fontId="4" fillId="4" borderId="10" xfId="1" applyFont="1" applyFill="1" applyBorder="1" applyAlignment="1" applyProtection="1">
      <alignment horizontal="left" vertical="center"/>
    </xf>
    <xf numFmtId="0" fontId="4" fillId="4" borderId="15" xfId="1" applyFont="1" applyFill="1" applyBorder="1" applyAlignment="1" applyProtection="1">
      <alignment horizontal="left" vertical="center"/>
    </xf>
    <xf numFmtId="0" fontId="4" fillId="4" borderId="11" xfId="1" applyFont="1" applyFill="1" applyBorder="1" applyAlignment="1" applyProtection="1">
      <alignment horizontal="left" vertical="center"/>
    </xf>
    <xf numFmtId="0" fontId="4" fillId="0" borderId="15" xfId="0" applyFont="1" applyBorder="1" applyAlignment="1">
      <alignment horizontal="left"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0" fontId="4" fillId="4" borderId="11" xfId="0" applyFont="1" applyFill="1" applyBorder="1" applyAlignment="1">
      <alignment vertical="center" wrapText="1"/>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30" fillId="0" borderId="0" xfId="0" applyFont="1" applyAlignment="1">
      <alignment horizontal="center" vertical="center"/>
    </xf>
    <xf numFmtId="0" fontId="4" fillId="4" borderId="10" xfId="0" applyFont="1" applyFill="1" applyBorder="1" applyAlignment="1">
      <alignment vertical="top"/>
    </xf>
    <xf numFmtId="0" fontId="4" fillId="4" borderId="15" xfId="0" applyFont="1" applyFill="1" applyBorder="1" applyAlignment="1">
      <alignment vertical="top"/>
    </xf>
    <xf numFmtId="0" fontId="4" fillId="4" borderId="11" xfId="0" applyFont="1" applyFill="1" applyBorder="1" applyAlignment="1">
      <alignment vertical="top"/>
    </xf>
    <xf numFmtId="0" fontId="5" fillId="4" borderId="10" xfId="0" applyFont="1" applyFill="1" applyBorder="1" applyAlignment="1">
      <alignment horizontal="left" vertical="center" indent="2"/>
    </xf>
    <xf numFmtId="0" fontId="5" fillId="4" borderId="15" xfId="0" applyFont="1" applyFill="1" applyBorder="1" applyAlignment="1">
      <alignment horizontal="left" vertical="center" indent="2"/>
    </xf>
    <xf numFmtId="0" fontId="5" fillId="4" borderId="11" xfId="0" applyFont="1" applyFill="1" applyBorder="1" applyAlignment="1">
      <alignment horizontal="left" vertical="center" indent="2"/>
    </xf>
    <xf numFmtId="0" fontId="5" fillId="3" borderId="13" xfId="0" applyFont="1" applyFill="1" applyBorder="1" applyAlignment="1" applyProtection="1">
      <alignment vertical="center" wrapText="1"/>
      <protection locked="0"/>
    </xf>
    <xf numFmtId="0" fontId="5" fillId="8" borderId="10" xfId="0" applyFont="1" applyFill="1" applyBorder="1" applyAlignment="1" applyProtection="1">
      <alignment horizontal="center" vertical="center"/>
      <protection locked="0"/>
    </xf>
    <xf numFmtId="0" fontId="5" fillId="8" borderId="15" xfId="0" applyFont="1" applyFill="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40" fillId="2" borderId="13" xfId="4" applyFont="1" applyFill="1" applyBorder="1">
      <alignment horizontal="left" vertical="center" wrapText="1"/>
    </xf>
    <xf numFmtId="0" fontId="21" fillId="8" borderId="13" xfId="6" applyFill="1" applyBorder="1">
      <alignment horizontal="left" vertical="center"/>
    </xf>
    <xf numFmtId="0" fontId="22" fillId="4" borderId="10" xfId="4" applyFont="1" applyBorder="1" applyAlignment="1">
      <alignment vertical="center" wrapText="1"/>
    </xf>
    <xf numFmtId="0" fontId="22" fillId="4" borderId="15" xfId="4" applyFont="1" applyBorder="1" applyAlignment="1">
      <alignment vertical="center" wrapText="1"/>
    </xf>
    <xf numFmtId="0" fontId="22" fillId="4" borderId="11" xfId="4" applyFont="1" applyBorder="1" applyAlignment="1">
      <alignment vertical="center" wrapText="1"/>
    </xf>
    <xf numFmtId="0" fontId="4" fillId="4" borderId="10" xfId="0" applyFont="1" applyFill="1" applyBorder="1" applyAlignment="1">
      <alignment vertical="center"/>
    </xf>
    <xf numFmtId="0" fontId="4" fillId="4" borderId="15" xfId="0" applyFont="1" applyFill="1" applyBorder="1" applyAlignment="1">
      <alignment vertical="center"/>
    </xf>
    <xf numFmtId="0" fontId="4" fillId="4" borderId="11" xfId="0" applyFont="1" applyFill="1" applyBorder="1" applyAlignment="1">
      <alignment vertical="center"/>
    </xf>
    <xf numFmtId="0" fontId="5" fillId="12" borderId="10"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8" borderId="10" xfId="0" applyFont="1" applyFill="1" applyBorder="1" applyAlignment="1" applyProtection="1">
      <alignment horizontal="left" vertical="center" wrapText="1"/>
      <protection locked="0"/>
    </xf>
    <xf numFmtId="0" fontId="5" fillId="8" borderId="15"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4" fillId="0" borderId="15" xfId="0" applyFont="1" applyBorder="1" applyAlignment="1">
      <alignment wrapText="1"/>
    </xf>
    <xf numFmtId="0" fontId="5" fillId="4" borderId="13" xfId="0" applyFont="1" applyFill="1" applyBorder="1" applyAlignment="1">
      <alignment vertical="top"/>
    </xf>
    <xf numFmtId="0" fontId="5" fillId="8" borderId="13" xfId="0" applyFont="1" applyFill="1" applyBorder="1" applyAlignment="1" applyProtection="1">
      <alignment vertical="center"/>
      <protection locked="0"/>
    </xf>
    <xf numFmtId="0" fontId="5" fillId="8" borderId="13" xfId="0" applyFont="1" applyFill="1" applyBorder="1" applyAlignment="1" applyProtection="1">
      <alignment horizontal="center" vertical="center"/>
      <protection locked="0"/>
    </xf>
    <xf numFmtId="164" fontId="5" fillId="8" borderId="10" xfId="0" applyNumberFormat="1" applyFont="1" applyFill="1" applyBorder="1" applyAlignment="1" applyProtection="1">
      <alignment horizontal="center" vertical="center"/>
      <protection locked="0"/>
    </xf>
    <xf numFmtId="164" fontId="5" fillId="8" borderId="15" xfId="0" applyNumberFormat="1" applyFont="1" applyFill="1" applyBorder="1" applyAlignment="1" applyProtection="1">
      <alignment horizontal="center" vertical="center"/>
      <protection locked="0"/>
    </xf>
    <xf numFmtId="164" fontId="5" fillId="8" borderId="11" xfId="0" applyNumberFormat="1" applyFont="1" applyFill="1" applyBorder="1" applyAlignment="1" applyProtection="1">
      <alignment horizontal="center" vertical="center"/>
      <protection locked="0"/>
    </xf>
    <xf numFmtId="0" fontId="5" fillId="0" borderId="5" xfId="0" applyFont="1" applyBorder="1" applyAlignment="1">
      <alignment horizontal="left" wrapText="1"/>
    </xf>
    <xf numFmtId="0" fontId="5" fillId="8" borderId="10" xfId="0" applyFont="1" applyFill="1" applyBorder="1" applyAlignment="1" applyProtection="1">
      <alignment vertical="center"/>
      <protection locked="0"/>
    </xf>
    <xf numFmtId="0" fontId="5" fillId="8" borderId="15" xfId="0" applyFont="1" applyFill="1" applyBorder="1" applyAlignment="1" applyProtection="1">
      <alignment vertical="center"/>
      <protection locked="0"/>
    </xf>
    <xf numFmtId="0" fontId="5" fillId="8" borderId="11" xfId="0" applyFont="1" applyFill="1" applyBorder="1" applyAlignment="1" applyProtection="1">
      <alignment vertical="center"/>
      <protection locked="0"/>
    </xf>
    <xf numFmtId="166" fontId="5" fillId="8" borderId="10" xfId="0" applyNumberFormat="1" applyFont="1" applyFill="1" applyBorder="1" applyAlignment="1" applyProtection="1">
      <alignment horizontal="center" vertical="center"/>
      <protection locked="0"/>
    </xf>
    <xf numFmtId="166" fontId="5" fillId="8" borderId="15" xfId="0" applyNumberFormat="1" applyFont="1" applyFill="1" applyBorder="1" applyAlignment="1" applyProtection="1">
      <alignment horizontal="center" vertical="center"/>
      <protection locked="0"/>
    </xf>
    <xf numFmtId="0" fontId="84" fillId="0" borderId="14" xfId="0" applyFont="1" applyBorder="1" applyAlignment="1">
      <alignment horizontal="center" wrapText="1"/>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 xfId="0" applyFont="1" applyFill="1" applyBorder="1" applyAlignment="1">
      <alignment horizontal="left" vertical="center"/>
    </xf>
    <xf numFmtId="0" fontId="5" fillId="3" borderId="10"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10" borderId="10" xfId="0" applyFont="1" applyFill="1" applyBorder="1" applyAlignment="1" applyProtection="1">
      <alignment horizontal="center" vertical="center"/>
      <protection locked="0"/>
    </xf>
    <xf numFmtId="0" fontId="5" fillId="0" borderId="0" xfId="0" applyFont="1" applyAlignment="1">
      <alignment horizontal="left" wrapText="1"/>
    </xf>
    <xf numFmtId="164" fontId="5" fillId="13" borderId="10" xfId="0" applyNumberFormat="1" applyFont="1" applyFill="1" applyBorder="1" applyAlignment="1">
      <alignment horizontal="center" vertical="top"/>
    </xf>
    <xf numFmtId="164" fontId="5" fillId="2" borderId="15" xfId="0" applyNumberFormat="1" applyFont="1" applyFill="1" applyBorder="1" applyAlignment="1">
      <alignment horizontal="center" vertical="top"/>
    </xf>
    <xf numFmtId="164" fontId="5" fillId="2" borderId="11" xfId="0" applyNumberFormat="1" applyFont="1" applyFill="1" applyBorder="1" applyAlignment="1">
      <alignment horizontal="center" vertical="top"/>
    </xf>
    <xf numFmtId="0" fontId="0" fillId="8" borderId="13" xfId="0" applyFill="1" applyBorder="1" applyAlignment="1" applyProtection="1">
      <alignment horizontal="center" vertical="center"/>
      <protection locked="0"/>
    </xf>
    <xf numFmtId="0" fontId="0" fillId="8" borderId="13" xfId="3" applyFont="1" applyFill="1" applyBorder="1" applyAlignment="1" applyProtection="1">
      <alignment horizontal="left" vertical="top" wrapText="1"/>
      <protection locked="0"/>
    </xf>
    <xf numFmtId="0" fontId="2" fillId="4" borderId="10" xfId="4" applyFont="1" applyBorder="1" applyProtection="1">
      <alignment horizontal="left" vertical="center" wrapText="1"/>
    </xf>
    <xf numFmtId="0" fontId="5" fillId="10" borderId="13" xfId="0" applyFont="1" applyFill="1" applyBorder="1" applyAlignment="1" applyProtection="1">
      <alignment vertical="center"/>
      <protection locked="0"/>
    </xf>
    <xf numFmtId="0" fontId="0" fillId="3" borderId="13" xfId="3" applyFont="1" applyFill="1" applyBorder="1" applyAlignment="1" applyProtection="1">
      <alignment horizontal="left" vertical="top" wrapText="1"/>
      <protection locked="0"/>
    </xf>
    <xf numFmtId="0" fontId="5" fillId="14" borderId="0" xfId="0" applyFont="1" applyFill="1" applyAlignment="1">
      <alignment horizontal="left" vertical="center" wrapText="1"/>
    </xf>
    <xf numFmtId="0" fontId="5" fillId="8" borderId="13" xfId="0" applyFont="1" applyFill="1" applyBorder="1" applyAlignment="1" applyProtection="1">
      <alignment vertical="center" wrapText="1"/>
      <protection locked="0"/>
    </xf>
    <xf numFmtId="0" fontId="5" fillId="10" borderId="13" xfId="0" applyFont="1" applyFill="1" applyBorder="1" applyAlignment="1" applyProtection="1">
      <alignment horizontal="center" vertical="center"/>
      <protection locked="0"/>
    </xf>
    <xf numFmtId="0" fontId="0" fillId="4" borderId="13" xfId="4" applyFont="1" applyBorder="1" applyProtection="1">
      <alignment horizontal="left" vertical="center" wrapText="1"/>
    </xf>
    <xf numFmtId="0" fontId="10" fillId="4" borderId="13" xfId="4" applyFont="1" applyBorder="1" applyProtection="1">
      <alignment horizontal="left" vertical="center" wrapText="1"/>
    </xf>
    <xf numFmtId="0" fontId="5" fillId="0" borderId="34" xfId="0" applyFont="1" applyBorder="1" applyAlignment="1">
      <alignment horizontal="left" vertical="top" wrapText="1"/>
    </xf>
    <xf numFmtId="0" fontId="5" fillId="0" borderId="24" xfId="0" applyFont="1" applyBorder="1" applyAlignment="1">
      <alignment horizontal="left" vertical="top" wrapText="1"/>
    </xf>
    <xf numFmtId="0" fontId="0" fillId="11" borderId="0" xfId="0" applyFill="1" applyAlignment="1">
      <alignment horizontal="center"/>
    </xf>
    <xf numFmtId="0" fontId="0" fillId="4" borderId="0" xfId="0" applyFill="1" applyAlignment="1">
      <alignment horizontal="center"/>
    </xf>
    <xf numFmtId="0" fontId="0" fillId="11" borderId="0" xfId="0" applyFill="1"/>
    <xf numFmtId="0" fontId="0" fillId="4" borderId="17" xfId="0" applyFill="1" applyBorder="1"/>
    <xf numFmtId="0" fontId="0" fillId="11" borderId="12" xfId="0" applyFill="1" applyBorder="1" applyAlignment="1">
      <alignment horizontal="center"/>
    </xf>
    <xf numFmtId="0" fontId="0" fillId="4" borderId="26" xfId="0" applyFill="1" applyBorder="1" applyAlignment="1">
      <alignment horizontal="center"/>
    </xf>
    <xf numFmtId="0" fontId="0" fillId="4" borderId="0" xfId="0" applyFill="1"/>
    <xf numFmtId="0" fontId="0" fillId="4" borderId="1" xfId="0" applyFill="1" applyBorder="1"/>
    <xf numFmtId="0" fontId="0" fillId="4" borderId="25" xfId="0" applyFill="1" applyBorder="1"/>
    <xf numFmtId="0" fontId="0" fillId="11" borderId="1" xfId="0" applyFill="1" applyBorder="1" applyAlignment="1">
      <alignment horizontal="center"/>
    </xf>
    <xf numFmtId="0" fontId="0" fillId="4" borderId="1" xfId="0" applyFill="1" applyBorder="1" applyAlignment="1">
      <alignment horizontal="center"/>
    </xf>
    <xf numFmtId="165" fontId="0" fillId="4" borderId="0" xfId="0" applyNumberFormat="1" applyFill="1"/>
    <xf numFmtId="165" fontId="0" fillId="4" borderId="2" xfId="0" applyNumberFormat="1" applyFill="1" applyBorder="1"/>
    <xf numFmtId="165" fontId="0" fillId="4" borderId="1" xfId="0" applyNumberFormat="1" applyFill="1" applyBorder="1"/>
    <xf numFmtId="165" fontId="0" fillId="4" borderId="44" xfId="0" applyNumberFormat="1" applyFill="1" applyBorder="1"/>
    <xf numFmtId="165" fontId="2" fillId="4" borderId="28" xfId="0" applyNumberFormat="1" applyFont="1" applyFill="1" applyBorder="1"/>
    <xf numFmtId="165" fontId="2" fillId="4" borderId="12" xfId="0" applyNumberFormat="1" applyFont="1" applyFill="1" applyBorder="1"/>
    <xf numFmtId="165" fontId="2" fillId="4" borderId="18" xfId="0" applyNumberFormat="1" applyFont="1" applyFill="1" applyBorder="1"/>
    <xf numFmtId="165" fontId="2" fillId="4" borderId="28" xfId="0" applyNumberFormat="1" applyFont="1" applyFill="1" applyBorder="1" applyAlignment="1">
      <alignment wrapText="1"/>
    </xf>
    <xf numFmtId="165" fontId="2" fillId="4" borderId="12" xfId="0" applyNumberFormat="1" applyFont="1" applyFill="1" applyBorder="1" applyAlignment="1">
      <alignment wrapText="1"/>
    </xf>
    <xf numFmtId="165" fontId="2" fillId="4" borderId="18" xfId="0" applyNumberFormat="1" applyFont="1" applyFill="1" applyBorder="1" applyAlignment="1">
      <alignment wrapText="1"/>
    </xf>
    <xf numFmtId="165" fontId="0" fillId="4" borderId="27" xfId="0" applyNumberFormat="1" applyFill="1" applyBorder="1"/>
    <xf numFmtId="165" fontId="0" fillId="4" borderId="19" xfId="0" applyNumberFormat="1" applyFill="1" applyBorder="1"/>
    <xf numFmtId="0" fontId="42" fillId="0" borderId="19" xfId="0" applyFont="1" applyBorder="1" applyAlignment="1">
      <alignment horizontal="center"/>
    </xf>
    <xf numFmtId="0" fontId="42" fillId="0" borderId="0" xfId="0" applyFont="1" applyAlignment="1">
      <alignment horizontal="center"/>
    </xf>
    <xf numFmtId="0" fontId="42" fillId="0" borderId="2" xfId="0" applyFont="1" applyBorder="1" applyAlignment="1">
      <alignment horizontal="center"/>
    </xf>
    <xf numFmtId="0" fontId="0" fillId="4" borderId="12" xfId="0" applyFill="1" applyBorder="1" applyAlignment="1">
      <alignment horizont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0" xfId="0" applyFont="1" applyFill="1" applyBorder="1" applyAlignment="1">
      <alignment horizontal="center" vertical="center"/>
    </xf>
    <xf numFmtId="165" fontId="0" fillId="4" borderId="0" xfId="0" applyNumberFormat="1" applyFill="1" applyAlignment="1">
      <alignment wrapText="1"/>
    </xf>
    <xf numFmtId="165" fontId="0" fillId="4" borderId="2" xfId="0" applyNumberFormat="1" applyFill="1" applyBorder="1" applyAlignment="1">
      <alignment wrapText="1"/>
    </xf>
    <xf numFmtId="0" fontId="5" fillId="4" borderId="13" xfId="0" applyFont="1" applyFill="1" applyBorder="1" applyAlignment="1">
      <alignment vertical="center" wrapText="1"/>
    </xf>
    <xf numFmtId="0" fontId="2" fillId="4" borderId="13" xfId="0" applyFont="1" applyFill="1" applyBorder="1" applyAlignment="1">
      <alignment horizontal="center" vertical="center"/>
    </xf>
    <xf numFmtId="0" fontId="68" fillId="2" borderId="13" xfId="0" applyFont="1" applyFill="1" applyBorder="1" applyAlignment="1">
      <alignment horizontal="center" vertical="center" wrapText="1"/>
    </xf>
    <xf numFmtId="0" fontId="2" fillId="0" borderId="1" xfId="0" applyFont="1" applyBorder="1" applyAlignment="1">
      <alignment horizontal="center"/>
    </xf>
    <xf numFmtId="165" fontId="86" fillId="4" borderId="28" xfId="0" applyNumberFormat="1" applyFont="1" applyFill="1" applyBorder="1" applyAlignment="1">
      <alignment wrapText="1"/>
    </xf>
    <xf numFmtId="165" fontId="86" fillId="4" borderId="12" xfId="0" applyNumberFormat="1" applyFont="1" applyFill="1" applyBorder="1" applyAlignment="1">
      <alignment wrapText="1"/>
    </xf>
    <xf numFmtId="165" fontId="86" fillId="4" borderId="18" xfId="0" applyNumberFormat="1" applyFont="1" applyFill="1" applyBorder="1" applyAlignment="1">
      <alignment wrapText="1"/>
    </xf>
    <xf numFmtId="0" fontId="0" fillId="8" borderId="10" xfId="0" applyFill="1" applyBorder="1" applyAlignment="1" applyProtection="1">
      <alignment horizontal="left" vertical="top" wrapText="1"/>
      <protection locked="0"/>
    </xf>
    <xf numFmtId="0" fontId="0" fillId="8" borderId="15" xfId="0" applyFill="1" applyBorder="1" applyAlignment="1" applyProtection="1">
      <alignment horizontal="left" vertical="top"/>
      <protection locked="0"/>
    </xf>
    <xf numFmtId="0" fontId="0" fillId="8" borderId="11" xfId="0" applyFill="1" applyBorder="1" applyAlignment="1" applyProtection="1">
      <alignment horizontal="left" vertical="top"/>
      <protection locked="0"/>
    </xf>
    <xf numFmtId="0" fontId="70" fillId="2" borderId="13" xfId="0" applyFont="1" applyFill="1" applyBorder="1" applyAlignment="1">
      <alignment horizontal="center" vertical="center" wrapText="1"/>
    </xf>
    <xf numFmtId="0" fontId="2" fillId="4" borderId="10" xfId="0" applyFont="1" applyFill="1" applyBorder="1" applyAlignment="1">
      <alignment horizontal="right" vertical="center"/>
    </xf>
    <xf numFmtId="0" fontId="2" fillId="4" borderId="15" xfId="0" applyFont="1" applyFill="1" applyBorder="1" applyAlignment="1">
      <alignment horizontal="right" vertical="center"/>
    </xf>
    <xf numFmtId="0" fontId="2" fillId="4" borderId="11" xfId="0" applyFont="1" applyFill="1" applyBorder="1" applyAlignment="1">
      <alignment horizontal="right" vertical="center"/>
    </xf>
    <xf numFmtId="0" fontId="78" fillId="0" borderId="0" xfId="0" applyFont="1" applyAlignment="1">
      <alignment horizontal="left" wrapText="1"/>
    </xf>
    <xf numFmtId="0" fontId="0" fillId="3" borderId="10" xfId="3" applyFont="1" applyFill="1" applyBorder="1" applyAlignment="1" applyProtection="1">
      <alignment vertical="top" wrapText="1"/>
      <protection locked="0"/>
    </xf>
    <xf numFmtId="0" fontId="0" fillId="3" borderId="15" xfId="3" applyFont="1" applyFill="1" applyBorder="1" applyAlignment="1" applyProtection="1">
      <alignment vertical="top" wrapText="1"/>
      <protection locked="0"/>
    </xf>
    <xf numFmtId="0" fontId="0" fillId="3" borderId="11" xfId="3" applyFont="1" applyFill="1" applyBorder="1" applyAlignment="1" applyProtection="1">
      <alignment vertical="top" wrapText="1"/>
      <protection locked="0"/>
    </xf>
    <xf numFmtId="0" fontId="5" fillId="0" borderId="0" xfId="0" applyFont="1" applyAlignment="1">
      <alignment horizontal="left" vertical="center"/>
    </xf>
    <xf numFmtId="0" fontId="0" fillId="0" borderId="42" xfId="0" applyBorder="1" applyAlignment="1">
      <alignment horizontal="left"/>
    </xf>
    <xf numFmtId="0" fontId="0" fillId="0" borderId="37" xfId="0" applyBorder="1" applyAlignment="1">
      <alignment horizontal="left"/>
    </xf>
    <xf numFmtId="0" fontId="2" fillId="0" borderId="40" xfId="0" applyFont="1" applyBorder="1" applyAlignment="1">
      <alignment horizontal="center"/>
    </xf>
    <xf numFmtId="0" fontId="2" fillId="0" borderId="36" xfId="0" applyFont="1" applyBorder="1" applyAlignment="1">
      <alignment horizontal="center"/>
    </xf>
    <xf numFmtId="0" fontId="2" fillId="2" borderId="38" xfId="0" applyFont="1" applyFill="1" applyBorder="1" applyAlignment="1">
      <alignment horizontal="left"/>
    </xf>
    <xf numFmtId="0" fontId="2" fillId="2" borderId="39" xfId="0" applyFont="1" applyFill="1" applyBorder="1" applyAlignment="1">
      <alignment horizontal="left"/>
    </xf>
    <xf numFmtId="0" fontId="20" fillId="4" borderId="10" xfId="4" applyBorder="1" applyProtection="1">
      <alignment horizontal="left" vertical="center" wrapText="1"/>
    </xf>
    <xf numFmtId="0" fontId="20" fillId="4" borderId="15" xfId="4" applyBorder="1" applyProtection="1">
      <alignment horizontal="left" vertical="center" wrapText="1"/>
    </xf>
    <xf numFmtId="0" fontId="20" fillId="4" borderId="11" xfId="4" applyBorder="1" applyProtection="1">
      <alignment horizontal="left" vertical="center" wrapText="1"/>
    </xf>
    <xf numFmtId="0" fontId="40" fillId="4" borderId="10" xfId="4" applyFont="1" applyBorder="1" applyProtection="1">
      <alignment horizontal="left" vertical="center" wrapText="1"/>
    </xf>
    <xf numFmtId="0" fontId="40" fillId="4" borderId="15" xfId="4" applyFont="1" applyBorder="1" applyProtection="1">
      <alignment horizontal="left" vertical="center" wrapText="1"/>
    </xf>
    <xf numFmtId="0" fontId="40" fillId="4" borderId="11" xfId="4" applyFont="1" applyBorder="1" applyProtection="1">
      <alignment horizontal="left" vertical="center" wrapText="1"/>
    </xf>
    <xf numFmtId="0" fontId="0" fillId="8" borderId="13" xfId="3" applyFont="1" applyFill="1" applyBorder="1" applyAlignment="1" applyProtection="1">
      <alignment vertical="top" wrapText="1"/>
      <protection locked="0"/>
    </xf>
    <xf numFmtId="0" fontId="0" fillId="14" borderId="0" xfId="3" applyFont="1" applyFill="1" applyBorder="1" applyAlignment="1" applyProtection="1">
      <alignment horizontal="left" vertical="top" wrapText="1"/>
      <protection locked="0"/>
    </xf>
    <xf numFmtId="0" fontId="0" fillId="14" borderId="0" xfId="3" applyFont="1" applyFill="1" applyBorder="1" applyAlignment="1" applyProtection="1">
      <alignment horizontal="left" vertical="top"/>
      <protection locked="0"/>
    </xf>
    <xf numFmtId="0" fontId="0" fillId="4" borderId="13" xfId="4" applyFont="1" applyBorder="1" applyAlignment="1" applyProtection="1">
      <alignment horizontal="left" vertical="top" wrapText="1"/>
    </xf>
    <xf numFmtId="0" fontId="10" fillId="4" borderId="13" xfId="4" applyFont="1" applyBorder="1" applyAlignment="1" applyProtection="1">
      <alignment horizontal="left" vertical="top" wrapText="1"/>
    </xf>
    <xf numFmtId="0" fontId="0" fillId="4" borderId="13" xfId="4" applyFont="1" applyBorder="1" applyAlignment="1" applyProtection="1">
      <alignment vertical="center" wrapText="1"/>
    </xf>
    <xf numFmtId="0" fontId="0" fillId="4" borderId="13" xfId="4" applyFont="1" applyBorder="1" applyAlignment="1" applyProtection="1">
      <alignment vertical="top" wrapText="1"/>
    </xf>
    <xf numFmtId="0" fontId="20" fillId="4" borderId="10" xfId="4" applyBorder="1">
      <alignment horizontal="left" vertical="center" wrapText="1"/>
    </xf>
    <xf numFmtId="0" fontId="20" fillId="4" borderId="15" xfId="4" applyBorder="1">
      <alignment horizontal="left" vertical="center" wrapText="1"/>
    </xf>
    <xf numFmtId="0" fontId="20" fillId="4" borderId="11" xfId="4" applyBorder="1">
      <alignment horizontal="left" vertical="center" wrapText="1"/>
    </xf>
    <xf numFmtId="0" fontId="0" fillId="3" borderId="13" xfId="3" applyFont="1" applyFill="1" applyBorder="1" applyAlignment="1" applyProtection="1">
      <alignment horizontal="left" vertical="top"/>
      <protection locked="0"/>
    </xf>
    <xf numFmtId="0" fontId="20" fillId="8" borderId="13" xfId="4" applyFill="1" applyBorder="1" applyAlignment="1" applyProtection="1">
      <alignment horizontal="center" vertical="center" wrapText="1"/>
      <protection locked="0"/>
    </xf>
    <xf numFmtId="0" fontId="20" fillId="4" borderId="10" xfId="4" applyBorder="1" applyAlignment="1">
      <alignment vertical="center" wrapText="1"/>
    </xf>
    <xf numFmtId="0" fontId="20" fillId="4" borderId="15" xfId="4" applyBorder="1" applyAlignment="1">
      <alignment vertical="center" wrapText="1"/>
    </xf>
    <xf numFmtId="0" fontId="24" fillId="0" borderId="0" xfId="0" applyFont="1" applyAlignment="1">
      <alignment horizontal="center" vertical="center"/>
    </xf>
    <xf numFmtId="0" fontId="78" fillId="0" borderId="5" xfId="0" applyFont="1" applyBorder="1" applyAlignment="1">
      <alignment horizontal="center" vertical="top"/>
    </xf>
    <xf numFmtId="0" fontId="20" fillId="11" borderId="10" xfId="4" applyFill="1" applyBorder="1" applyAlignment="1">
      <alignment vertical="center" wrapText="1"/>
    </xf>
    <xf numFmtId="0" fontId="9" fillId="0" borderId="8" xfId="0" applyFont="1" applyBorder="1" applyAlignment="1">
      <alignment horizontal="center"/>
    </xf>
    <xf numFmtId="0" fontId="9" fillId="0" borderId="19" xfId="0" applyFont="1" applyBorder="1" applyAlignment="1">
      <alignment horizontal="center"/>
    </xf>
    <xf numFmtId="0" fontId="9" fillId="0" borderId="27" xfId="0" applyFont="1" applyBorder="1" applyAlignment="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9" fillId="0" borderId="58" xfId="0" applyFont="1" applyBorder="1" applyAlignment="1">
      <alignment horizontal="center"/>
    </xf>
  </cellXfs>
  <cellStyles count="8">
    <cellStyle name="Ausfüllfeld" xfId="3"/>
    <cellStyle name="Ausfüllfeld ohne Rahmen" xfId="5"/>
    <cellStyle name="Beschriftung" xfId="4"/>
    <cellStyle name="Beschriftung ohne Rahmen" xfId="7"/>
    <cellStyle name="Checkmark" xfId="6"/>
    <cellStyle name="Link" xfId="1" builtinId="8"/>
    <cellStyle name="Standard" xfId="0" builtinId="0"/>
    <cellStyle name="Währung" xfId="2" builtinId="4"/>
  </cellStyles>
  <dxfs count="172">
    <dxf>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top" textRotation="0" wrapText="1" indent="0" justifyLastLine="0" shrinkToFit="0" readingOrder="0"/>
      <protection locked="1" hidden="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ill>
        <patternFill>
          <bgColor theme="4" tint="0.79998168889431442"/>
        </patternFill>
      </fill>
    </dxf>
    <dxf>
      <fill>
        <patternFill>
          <bgColor theme="4" tint="0.39994506668294322"/>
        </patternFill>
      </fill>
    </dxf>
    <dxf>
      <font>
        <color auto="1"/>
      </font>
      <fill>
        <patternFill>
          <bgColor theme="4" tint="0.79998168889431442"/>
        </patternFill>
      </fill>
    </dxf>
    <dxf>
      <font>
        <color rgb="FFC00000"/>
      </font>
    </dxf>
    <dxf>
      <fill>
        <patternFill>
          <bgColor theme="4" tint="0.79998168889431442"/>
        </patternFill>
      </fill>
    </dxf>
    <dxf>
      <font>
        <color theme="4"/>
      </font>
    </dxf>
    <dxf>
      <fill>
        <patternFill>
          <bgColor theme="4" tint="0.79998168889431442"/>
        </patternFill>
      </fill>
    </dxf>
    <dxf>
      <font>
        <color theme="0"/>
      </font>
      <fill>
        <patternFill>
          <bgColor theme="0"/>
        </patternFill>
      </fill>
      <border>
        <left/>
        <right/>
        <top/>
        <bottom/>
        <vertical/>
        <horizontal/>
      </border>
    </dxf>
    <dxf>
      <font>
        <color auto="1"/>
      </font>
      <fill>
        <patternFill>
          <bgColor theme="4" tint="0.79998168889431442"/>
        </patternFill>
      </fill>
    </dxf>
    <dxf>
      <font>
        <color auto="1"/>
      </font>
      <fill>
        <patternFill>
          <bgColor theme="8" tint="0.79998168889431442"/>
        </patternFill>
      </fill>
    </dxf>
    <dxf>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4" tint="0.79998168889431442"/>
        </patternFill>
      </fill>
    </dxf>
    <dxf>
      <font>
        <color theme="4"/>
      </font>
    </dxf>
    <dxf>
      <fill>
        <patternFill>
          <bgColor theme="4" tint="0.79998168889431442"/>
        </patternFill>
      </fill>
    </dxf>
    <dxf>
      <font>
        <color theme="0"/>
      </font>
      <fill>
        <patternFill>
          <bgColor theme="0"/>
        </patternFill>
      </fill>
      <border>
        <left/>
        <right/>
        <top/>
        <bottom/>
        <vertical/>
        <horizontal/>
      </border>
    </dxf>
    <dxf>
      <fill>
        <patternFill>
          <bgColor theme="4" tint="0.79998168889431442"/>
        </patternFill>
      </fill>
    </dxf>
    <dxf>
      <font>
        <color theme="0"/>
      </font>
      <fill>
        <patternFill>
          <bgColor theme="0"/>
        </patternFill>
      </fill>
      <border>
        <left/>
        <right/>
        <bottom/>
        <vertical/>
        <horizontal/>
      </border>
    </dxf>
    <dxf>
      <fill>
        <patternFill>
          <bgColor theme="4" tint="0.79998168889431442"/>
        </patternFill>
      </fill>
    </dxf>
    <dxf>
      <font>
        <b val="0"/>
        <i val="0"/>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ont>
        <color theme="4"/>
      </font>
    </dxf>
    <dxf>
      <fill>
        <patternFill>
          <bgColor theme="4" tint="0.79998168889431442"/>
        </patternFill>
      </fill>
    </dxf>
    <dxf>
      <font>
        <color theme="1"/>
      </font>
    </dxf>
    <dxf>
      <font>
        <color theme="1"/>
      </font>
    </dxf>
    <dxf>
      <fill>
        <patternFill>
          <bgColor theme="2"/>
        </patternFill>
      </fill>
    </dxf>
    <dxf>
      <font>
        <color auto="1"/>
      </font>
      <fill>
        <patternFill>
          <bgColor theme="8" tint="0.79998168889431442"/>
        </patternFill>
      </fill>
    </dxf>
    <dxf>
      <fill>
        <patternFill>
          <bgColor theme="2"/>
        </patternFill>
      </fill>
    </dxf>
    <dxf>
      <fill>
        <patternFill>
          <bgColor theme="2"/>
        </patternFill>
      </fill>
    </dxf>
    <dxf>
      <fill>
        <patternFill>
          <bgColor theme="2"/>
        </patternFill>
      </fill>
    </dxf>
    <dxf>
      <fill>
        <patternFill>
          <bgColor theme="2"/>
        </patternFill>
      </fill>
    </dxf>
    <dxf>
      <font>
        <color theme="8" tint="0.39994506668294322"/>
      </font>
      <fill>
        <patternFill patternType="none">
          <bgColor auto="1"/>
        </patternFill>
      </fill>
    </dxf>
    <dxf>
      <fill>
        <patternFill>
          <bgColor theme="4" tint="0.59996337778862885"/>
        </patternFill>
      </fill>
    </dxf>
    <dxf>
      <font>
        <color theme="4"/>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tint="-4.9989318521683403E-2"/>
      </font>
      <fill>
        <patternFill>
          <bgColor theme="0" tint="-4.9989318521683403E-2"/>
        </patternFill>
      </fill>
    </dxf>
    <dxf>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4"/>
      </font>
    </dxf>
    <dxf>
      <fill>
        <patternFill>
          <bgColor theme="4" tint="0.79998168889431442"/>
        </patternFill>
      </fill>
    </dxf>
    <dxf>
      <font>
        <color auto="1"/>
      </font>
      <fill>
        <patternFill>
          <bgColor theme="8" tint="0.7999816888943144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theme="4" tint="0.79998168889431442"/>
        </patternFill>
      </fill>
    </dxf>
    <dxf>
      <font>
        <color theme="4"/>
      </font>
    </dxf>
    <dxf>
      <fill>
        <patternFill>
          <bgColor theme="7" tint="0.79998168889431442"/>
        </patternFill>
      </fill>
    </dxf>
    <dxf>
      <fill>
        <patternFill>
          <bgColor theme="8" tint="0.79998168889431442"/>
        </patternFill>
      </fill>
    </dxf>
    <dxf>
      <font>
        <color rgb="FFFF0000"/>
      </font>
    </dxf>
    <dxf>
      <fill>
        <patternFill>
          <bgColor theme="8" tint="0.79998168889431442"/>
        </patternFill>
      </fill>
    </dxf>
    <dxf>
      <font>
        <color theme="0"/>
      </font>
      <fill>
        <patternFill>
          <bgColor theme="0"/>
        </patternFill>
      </fill>
      <border>
        <left/>
        <right/>
        <top/>
        <bottom/>
        <vertical/>
        <horizontal/>
      </border>
    </dxf>
    <dxf>
      <font>
        <color theme="4"/>
      </font>
    </dxf>
    <dxf>
      <font>
        <color theme="4"/>
      </font>
    </dxf>
  </dxfs>
  <tableStyles count="0" defaultTableStyle="TableStyleMedium2" defaultPivotStyle="PivotStyleLight16"/>
  <colors>
    <mruColors>
      <color rgb="FFC2F5DA"/>
      <color rgb="FFFF7C80"/>
      <color rgb="FFEF85A6"/>
      <color rgb="FFE3B5A2"/>
      <color rgb="FFED7D31"/>
      <color rgb="FFFBB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6" lockText="1"/>
</file>

<file path=xl/ctrlProps/ctrlProp10.xml><?xml version="1.0" encoding="utf-8"?>
<formControlPr xmlns="http://schemas.microsoft.com/office/spreadsheetml/2009/9/main" objectType="CheckBox" fmlaLink="$AQ$10" lockText="1"/>
</file>

<file path=xl/ctrlProps/ctrlProp11.xml><?xml version="1.0" encoding="utf-8"?>
<formControlPr xmlns="http://schemas.microsoft.com/office/spreadsheetml/2009/9/main" objectType="CheckBox" fmlaLink="$AQ$43" lockText="1"/>
</file>

<file path=xl/ctrlProps/ctrlProp12.xml><?xml version="1.0" encoding="utf-8"?>
<formControlPr xmlns="http://schemas.microsoft.com/office/spreadsheetml/2009/9/main" objectType="CheckBox" fmlaLink="$AQ$45" lockText="1"/>
</file>

<file path=xl/ctrlProps/ctrlProp13.xml><?xml version="1.0" encoding="utf-8"?>
<formControlPr xmlns="http://schemas.microsoft.com/office/spreadsheetml/2009/9/main" objectType="CheckBox" fmlaLink="$AQ$47" lockText="1"/>
</file>

<file path=xl/ctrlProps/ctrlProp14.xml><?xml version="1.0" encoding="utf-8"?>
<formControlPr xmlns="http://schemas.microsoft.com/office/spreadsheetml/2009/9/main" objectType="CheckBox" fmlaLink="$AQ$49"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AQ$14" lockText="1"/>
</file>

<file path=xl/ctrlProps/ctrlProp17.xml><?xml version="1.0" encoding="utf-8"?>
<formControlPr xmlns="http://schemas.microsoft.com/office/spreadsheetml/2009/9/main" objectType="CheckBox" fmlaLink="$AQ$12" lockText="1"/>
</file>

<file path=xl/ctrlProps/ctrlProp18.xml><?xml version="1.0" encoding="utf-8"?>
<formControlPr xmlns="http://schemas.microsoft.com/office/spreadsheetml/2009/9/main" objectType="CheckBox" fmlaLink="$AQ$51"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Q$11"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Q$24"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Q$12"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AQ$16" lockText="1"/>
</file>

<file path=xl/ctrlProps/ctrlProp32.xml><?xml version="1.0" encoding="utf-8"?>
<formControlPr xmlns="http://schemas.microsoft.com/office/spreadsheetml/2009/9/main" objectType="CheckBox" fmlaLink="$AQ$18" lockText="1"/>
</file>

<file path=xl/ctrlProps/ctrlProp33.xml><?xml version="1.0" encoding="utf-8"?>
<formControlPr xmlns="http://schemas.microsoft.com/office/spreadsheetml/2009/9/main" objectType="CheckBox" fmlaLink="$AQ$20" lockText="1"/>
</file>

<file path=xl/ctrlProps/ctrlProp4.xml><?xml version="1.0" encoding="utf-8"?>
<formControlPr xmlns="http://schemas.microsoft.com/office/spreadsheetml/2009/9/main" objectType="CheckBox" fmlaLink="$AQ$13" lockText="1"/>
</file>

<file path=xl/ctrlProps/ctrlProp5.xml><?xml version="1.0" encoding="utf-8"?>
<formControlPr xmlns="http://schemas.microsoft.com/office/spreadsheetml/2009/9/main" objectType="CheckBox" fmlaLink="$AQ$15" lockText="1"/>
</file>

<file path=xl/ctrlProps/ctrlProp6.xml><?xml version="1.0" encoding="utf-8"?>
<formControlPr xmlns="http://schemas.microsoft.com/office/spreadsheetml/2009/9/main" objectType="CheckBox" fmlaLink="$AQ$17" lockText="1"/>
</file>

<file path=xl/ctrlProps/ctrlProp7.xml><?xml version="1.0" encoding="utf-8"?>
<formControlPr xmlns="http://schemas.microsoft.com/office/spreadsheetml/2009/9/main" objectType="CheckBox" fmlaLink="$AQ$41" lockText="1"/>
</file>

<file path=xl/ctrlProps/ctrlProp8.xml><?xml version="1.0" encoding="utf-8"?>
<formControlPr xmlns="http://schemas.microsoft.com/office/spreadsheetml/2009/9/main" objectType="CheckBox" fmlaLink="$AW$38" lockText="1"/>
</file>

<file path=xl/ctrlProps/ctrlProp9.xml><?xml version="1.0" encoding="utf-8"?>
<formControlPr xmlns="http://schemas.microsoft.com/office/spreadsheetml/2009/9/main" objectType="CheckBox" fmlaLink="$AQ$8" lockText="1"/>
</file>

<file path=xl/drawings/_rels/drawing1.xml.rels><?xml version="1.0" encoding="UTF-8" standalone="yes"?>
<Relationships xmlns="http://schemas.openxmlformats.org/package/2006/relationships"><Relationship Id="rId1" Type="http://schemas.openxmlformats.org/officeDocument/2006/relationships/hyperlink" Target="#'A | Basisdaten'!A1"/></Relationships>
</file>

<file path=xl/drawings/_rels/drawing2.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hyperlink" Target="#'B | Arbeitsplan'!A1"/></Relationships>
</file>

<file path=xl/drawings/_rels/drawing3.xml.rels><?xml version="1.0" encoding="UTF-8" standalone="yes"?>
<Relationships xmlns="http://schemas.openxmlformats.org/package/2006/relationships"><Relationship Id="rId2" Type="http://schemas.openxmlformats.org/officeDocument/2006/relationships/hyperlink" Target="#'A | Basisdaten'!A1"/><Relationship Id="rId1" Type="http://schemas.openxmlformats.org/officeDocument/2006/relationships/hyperlink" Target="#'C | Zeitplan'!A1"/></Relationships>
</file>

<file path=xl/drawings/_rels/drawing4.xml.rels><?xml version="1.0" encoding="UTF-8" standalone="yes"?>
<Relationships xmlns="http://schemas.openxmlformats.org/package/2006/relationships"><Relationship Id="rId2" Type="http://schemas.openxmlformats.org/officeDocument/2006/relationships/hyperlink" Target="#'B | Arbeitsplan'!A1"/><Relationship Id="rId1" Type="http://schemas.openxmlformats.org/officeDocument/2006/relationships/hyperlink" Target="#'D | Ressourcenplan'!A1"/></Relationships>
</file>

<file path=xl/drawings/_rels/drawing5.xml.rels><?xml version="1.0" encoding="UTF-8" standalone="yes"?>
<Relationships xmlns="http://schemas.openxmlformats.org/package/2006/relationships"><Relationship Id="rId2" Type="http://schemas.openxmlformats.org/officeDocument/2006/relationships/hyperlink" Target="#'C | Zeitplan'!A1"/><Relationship Id="rId1" Type="http://schemas.openxmlformats.org/officeDocument/2006/relationships/hyperlink" Target="#'E | Best&#228;tigungen'!A1"/></Relationships>
</file>

<file path=xl/drawings/_rels/drawing6.xml.rels><?xml version="1.0" encoding="UTF-8" standalone="yes"?>
<Relationships xmlns="http://schemas.openxmlformats.org/package/2006/relationships"><Relationship Id="rId2" Type="http://schemas.openxmlformats.org/officeDocument/2006/relationships/hyperlink" Target="#'D | Ressourcenplan'!A1"/><Relationship Id="rId1" Type="http://schemas.openxmlformats.org/officeDocument/2006/relationships/hyperlink" Target="#'F | Anlagen'!A1"/></Relationships>
</file>

<file path=xl/drawings/_rels/drawing7.xml.rels><?xml version="1.0" encoding="UTF-8" standalone="yes"?>
<Relationships xmlns="http://schemas.openxmlformats.org/package/2006/relationships"><Relationship Id="rId1" Type="http://schemas.openxmlformats.org/officeDocument/2006/relationships/hyperlink" Target="#'E | Best&#228;tigungen'!A1"/></Relationships>
</file>

<file path=xl/drawings/drawing1.xml><?xml version="1.0" encoding="utf-8"?>
<xdr:wsDr xmlns:xdr="http://schemas.openxmlformats.org/drawingml/2006/spreadsheetDrawing" xmlns:a="http://schemas.openxmlformats.org/drawingml/2006/main">
  <xdr:twoCellAnchor>
    <xdr:from>
      <xdr:col>17</xdr:col>
      <xdr:colOff>66675</xdr:colOff>
      <xdr:row>66</xdr:row>
      <xdr:rowOff>95250</xdr:rowOff>
    </xdr:from>
    <xdr:to>
      <xdr:col>22</xdr:col>
      <xdr:colOff>49357</xdr:colOff>
      <xdr:row>70</xdr:row>
      <xdr:rowOff>10392</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571875" y="19754850"/>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129887</xdr:colOff>
      <xdr:row>86</xdr:row>
      <xdr:rowOff>151908</xdr:rowOff>
    </xdr:from>
    <xdr:to>
      <xdr:col>27</xdr:col>
      <xdr:colOff>112569</xdr:colOff>
      <xdr:row>89</xdr:row>
      <xdr:rowOff>143250</xdr:rowOff>
    </xdr:to>
    <xdr:sp macro="" textlink="">
      <xdr:nvSpPr>
        <xdr:cNvPr id="10" name="Arrow: Right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4949537" y="22821408"/>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138014</xdr:colOff>
      <xdr:row>86</xdr:row>
      <xdr:rowOff>152283</xdr:rowOff>
    </xdr:from>
    <xdr:to>
      <xdr:col>18</xdr:col>
      <xdr:colOff>121228</xdr:colOff>
      <xdr:row>89</xdr:row>
      <xdr:rowOff>142874</xdr:rowOff>
    </xdr:to>
    <xdr:grpSp>
      <xdr:nvGrpSpPr>
        <xdr:cNvPr id="11" name="Group 10">
          <a:hlinkClick xmlns:r="http://schemas.openxmlformats.org/officeDocument/2006/relationships" r:id="rId2"/>
          <a:extLst>
            <a:ext uri="{FF2B5EF4-FFF2-40B4-BE49-F238E27FC236}">
              <a16:creationId xmlns:a16="http://schemas.microsoft.com/office/drawing/2014/main" id="{00000000-0008-0000-0100-00000B000000}"/>
            </a:ext>
            <a:ext uri="{C183D7F6-B498-43B3-948B-1728B52AA6E4}">
              <adec:decorative xmlns="" xmlns:adec="http://schemas.microsoft.com/office/drawing/2017/decorative" val="1"/>
            </a:ext>
          </a:extLst>
        </xdr:cNvPr>
        <xdr:cNvGrpSpPr/>
      </xdr:nvGrpSpPr>
      <xdr:grpSpPr>
        <a:xfrm>
          <a:off x="3109814" y="27108033"/>
          <a:ext cx="1126214" cy="676391"/>
          <a:chOff x="3090764" y="19405772"/>
          <a:chExt cx="1065600" cy="666000"/>
        </a:xfrm>
        <a:solidFill>
          <a:schemeClr val="accent1"/>
        </a:solidFill>
      </xdr:grpSpPr>
      <xdr:sp macro="" textlink="">
        <xdr:nvSpPr>
          <xdr:cNvPr id="12" name="Arrow: Right 11">
            <a:extLst>
              <a:ext uri="{FF2B5EF4-FFF2-40B4-BE49-F238E27FC236}">
                <a16:creationId xmlns:a16="http://schemas.microsoft.com/office/drawing/2014/main" id="{00000000-0008-0000-0100-00000C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13" name="Rectangle 12">
            <a:extLst>
              <a:ext uri="{FF2B5EF4-FFF2-40B4-BE49-F238E27FC236}">
                <a16:creationId xmlns:a16="http://schemas.microsoft.com/office/drawing/2014/main" id="{00000000-0008-0000-0100-00000D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36</xdr:col>
          <xdr:colOff>0</xdr:colOff>
          <xdr:row>15</xdr:row>
          <xdr:rowOff>180975</xdr:rowOff>
        </xdr:from>
        <xdr:to>
          <xdr:col>37</xdr:col>
          <xdr:colOff>0</xdr:colOff>
          <xdr:row>15</xdr:row>
          <xdr:rowOff>409575</xdr:rowOff>
        </xdr:to>
        <xdr:sp macro="" textlink="">
          <xdr:nvSpPr>
            <xdr:cNvPr id="81932" name="Check Box 12" descr="Checkbox zum Ankreuzen" hidden="1">
              <a:extLst>
                <a:ext uri="{63B3BB69-23CF-44E3-9099-C40C66FF867C}">
                  <a14:compatExt spid="_x0000_s81932"/>
                </a:ext>
                <a:ext uri="{FF2B5EF4-FFF2-40B4-BE49-F238E27FC236}">
                  <a16:creationId xmlns:a16="http://schemas.microsoft.com/office/drawing/2014/main" id="{00000000-0008-0000-01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129887</xdr:colOff>
      <xdr:row>154</xdr:row>
      <xdr:rowOff>151908</xdr:rowOff>
    </xdr:from>
    <xdr:to>
      <xdr:col>27</xdr:col>
      <xdr:colOff>112569</xdr:colOff>
      <xdr:row>157</xdr:row>
      <xdr:rowOff>143250</xdr:rowOff>
    </xdr:to>
    <xdr:sp macro="" textlink="">
      <xdr:nvSpPr>
        <xdr:cNvPr id="4" name="Arrow: Right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949537" y="23754858"/>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138014</xdr:colOff>
      <xdr:row>154</xdr:row>
      <xdr:rowOff>152283</xdr:rowOff>
    </xdr:from>
    <xdr:to>
      <xdr:col>18</xdr:col>
      <xdr:colOff>121228</xdr:colOff>
      <xdr:row>157</xdr:row>
      <xdr:rowOff>142874</xdr:rowOff>
    </xdr:to>
    <xdr:grpSp>
      <xdr:nvGrpSpPr>
        <xdr:cNvPr id="5" name="Group 4">
          <a:hlinkClick xmlns:r="http://schemas.openxmlformats.org/officeDocument/2006/relationships" r:id="rId2"/>
          <a:extLst>
            <a:ext uri="{FF2B5EF4-FFF2-40B4-BE49-F238E27FC236}">
              <a16:creationId xmlns:a16="http://schemas.microsoft.com/office/drawing/2014/main" id="{00000000-0008-0000-0200-000005000000}"/>
            </a:ext>
            <a:ext uri="{C183D7F6-B498-43B3-948B-1728B52AA6E4}">
              <adec:decorative xmlns="" xmlns:adec="http://schemas.microsoft.com/office/drawing/2017/decorative" val="1"/>
            </a:ext>
          </a:extLst>
        </xdr:cNvPr>
        <xdr:cNvGrpSpPr/>
      </xdr:nvGrpSpPr>
      <xdr:grpSpPr>
        <a:xfrm>
          <a:off x="3109814" y="37395033"/>
          <a:ext cx="1126214" cy="676391"/>
          <a:chOff x="3090764" y="19405772"/>
          <a:chExt cx="1065600" cy="666000"/>
        </a:xfrm>
        <a:solidFill>
          <a:schemeClr val="accent1"/>
        </a:solidFill>
      </xdr:grpSpPr>
      <xdr:sp macro="" textlink="">
        <xdr:nvSpPr>
          <xdr:cNvPr id="6" name="Arrow: Right 5">
            <a:extLst>
              <a:ext uri="{FF2B5EF4-FFF2-40B4-BE49-F238E27FC236}">
                <a16:creationId xmlns:a16="http://schemas.microsoft.com/office/drawing/2014/main" id="{00000000-0008-0000-0200-000006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7" name="Rectangle 6">
            <a:extLst>
              <a:ext uri="{FF2B5EF4-FFF2-40B4-BE49-F238E27FC236}">
                <a16:creationId xmlns:a16="http://schemas.microsoft.com/office/drawing/2014/main" id="{00000000-0008-0000-0200-000007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28575</xdr:colOff>
          <xdr:row>12</xdr:row>
          <xdr:rowOff>0</xdr:rowOff>
        </xdr:from>
        <xdr:to>
          <xdr:col>13</xdr:col>
          <xdr:colOff>28575</xdr:colOff>
          <xdr:row>12</xdr:row>
          <xdr:rowOff>219075</xdr:rowOff>
        </xdr:to>
        <xdr:sp macro="" textlink="">
          <xdr:nvSpPr>
            <xdr:cNvPr id="90116" name="Check Box 4" descr="Checkbox zum Ankreuzen" hidden="1">
              <a:extLst>
                <a:ext uri="{63B3BB69-23CF-44E3-9099-C40C66FF867C}">
                  <a14:compatExt spid="_x0000_s90116"/>
                </a:ext>
                <a:ext uri="{FF2B5EF4-FFF2-40B4-BE49-F238E27FC236}">
                  <a16:creationId xmlns:a16="http://schemas.microsoft.com/office/drawing/2014/main" id="{00000000-0008-0000-02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28575</xdr:colOff>
          <xdr:row>12</xdr:row>
          <xdr:rowOff>219075</xdr:rowOff>
        </xdr:to>
        <xdr:sp macro="" textlink="">
          <xdr:nvSpPr>
            <xdr:cNvPr id="90118" name="Check Box 6" descr="Checkbox zum Ankreuzen" hidden="1">
              <a:extLst>
                <a:ext uri="{63B3BB69-23CF-44E3-9099-C40C66FF867C}">
                  <a14:compatExt spid="_x0000_s90118"/>
                </a:ext>
                <a:ext uri="{FF2B5EF4-FFF2-40B4-BE49-F238E27FC236}">
                  <a16:creationId xmlns:a16="http://schemas.microsoft.com/office/drawing/2014/main" id="{00000000-0008-0000-02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28575</xdr:colOff>
          <xdr:row>12</xdr:row>
          <xdr:rowOff>228600</xdr:rowOff>
        </xdr:to>
        <xdr:sp macro="" textlink="">
          <xdr:nvSpPr>
            <xdr:cNvPr id="90119" name="Check Box 7" descr="Checkbox zum Ankreuzen" hidden="1">
              <a:extLst>
                <a:ext uri="{63B3BB69-23CF-44E3-9099-C40C66FF867C}">
                  <a14:compatExt spid="_x0000_s90119"/>
                </a:ext>
                <a:ext uri="{FF2B5EF4-FFF2-40B4-BE49-F238E27FC236}">
                  <a16:creationId xmlns:a16="http://schemas.microsoft.com/office/drawing/2014/main" id="{00000000-0008-0000-02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xdr:row>
          <xdr:rowOff>28575</xdr:rowOff>
        </xdr:from>
        <xdr:to>
          <xdr:col>27</xdr:col>
          <xdr:colOff>28575</xdr:colOff>
          <xdr:row>12</xdr:row>
          <xdr:rowOff>228600</xdr:rowOff>
        </xdr:to>
        <xdr:sp macro="" textlink="">
          <xdr:nvSpPr>
            <xdr:cNvPr id="90120" name="Check Box 8" descr="Checkbox zum Ankreuzen" hidden="1">
              <a:extLst>
                <a:ext uri="{63B3BB69-23CF-44E3-9099-C40C66FF867C}">
                  <a14:compatExt spid="_x0000_s90120"/>
                </a:ext>
                <a:ext uri="{FF2B5EF4-FFF2-40B4-BE49-F238E27FC236}">
                  <a16:creationId xmlns:a16="http://schemas.microsoft.com/office/drawing/2014/main" id="{00000000-0008-0000-02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28575</xdr:rowOff>
        </xdr:from>
        <xdr:to>
          <xdr:col>34</xdr:col>
          <xdr:colOff>0</xdr:colOff>
          <xdr:row>12</xdr:row>
          <xdr:rowOff>228600</xdr:rowOff>
        </xdr:to>
        <xdr:sp macro="" textlink="">
          <xdr:nvSpPr>
            <xdr:cNvPr id="90121" name="Check Box 9" descr="Checkbox zum Ankreuzen" hidden="1">
              <a:extLst>
                <a:ext uri="{63B3BB69-23CF-44E3-9099-C40C66FF867C}">
                  <a14:compatExt spid="_x0000_s90121"/>
                </a:ext>
                <a:ext uri="{FF2B5EF4-FFF2-40B4-BE49-F238E27FC236}">
                  <a16:creationId xmlns:a16="http://schemas.microsoft.com/office/drawing/2014/main" id="{00000000-0008-0000-0200-000009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40</xdr:row>
          <xdr:rowOff>180975</xdr:rowOff>
        </xdr:from>
        <xdr:to>
          <xdr:col>37</xdr:col>
          <xdr:colOff>28575</xdr:colOff>
          <xdr:row>40</xdr:row>
          <xdr:rowOff>381000</xdr:rowOff>
        </xdr:to>
        <xdr:sp macro="" textlink="">
          <xdr:nvSpPr>
            <xdr:cNvPr id="90122" name="Check Box 10" descr="Checkbox zum Ankreuzen" hidden="1">
              <a:extLst>
                <a:ext uri="{63B3BB69-23CF-44E3-9099-C40C66FF867C}">
                  <a14:compatExt spid="_x0000_s90122"/>
                </a:ext>
                <a:ext uri="{FF2B5EF4-FFF2-40B4-BE49-F238E27FC236}">
                  <a16:creationId xmlns:a16="http://schemas.microsoft.com/office/drawing/2014/main" id="{00000000-0008-0000-0200-00000A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206087</xdr:colOff>
      <xdr:row>42</xdr:row>
      <xdr:rowOff>151908</xdr:rowOff>
    </xdr:from>
    <xdr:to>
      <xdr:col>33</xdr:col>
      <xdr:colOff>188769</xdr:colOff>
      <xdr:row>45</xdr:row>
      <xdr:rowOff>143250</xdr:rowOff>
    </xdr:to>
    <xdr:sp macro="" textlink="">
      <xdr:nvSpPr>
        <xdr:cNvPr id="4" name="Arrow: Right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5025737" y="8772033"/>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214214</xdr:colOff>
      <xdr:row>42</xdr:row>
      <xdr:rowOff>152283</xdr:rowOff>
    </xdr:from>
    <xdr:to>
      <xdr:col>18</xdr:col>
      <xdr:colOff>190500</xdr:colOff>
      <xdr:row>45</xdr:row>
      <xdr:rowOff>142874</xdr:rowOff>
    </xdr:to>
    <xdr:grpSp>
      <xdr:nvGrpSpPr>
        <xdr:cNvPr id="5" name="Group 4">
          <a:hlinkClick xmlns:r="http://schemas.openxmlformats.org/officeDocument/2006/relationships" r:id="rId2"/>
          <a:extLst>
            <a:ext uri="{FF2B5EF4-FFF2-40B4-BE49-F238E27FC236}">
              <a16:creationId xmlns:a16="http://schemas.microsoft.com/office/drawing/2014/main" id="{00000000-0008-0000-0300-000005000000}"/>
            </a:ext>
            <a:ext uri="{C183D7F6-B498-43B3-948B-1728B52AA6E4}">
              <adec:decorative xmlns="" xmlns:adec="http://schemas.microsoft.com/office/drawing/2017/decorative" val="1"/>
            </a:ext>
          </a:extLst>
        </xdr:cNvPr>
        <xdr:cNvGrpSpPr/>
      </xdr:nvGrpSpPr>
      <xdr:grpSpPr>
        <a:xfrm>
          <a:off x="3186014" y="9839208"/>
          <a:ext cx="1119286" cy="676391"/>
          <a:chOff x="3090764" y="19405772"/>
          <a:chExt cx="1065600" cy="666000"/>
        </a:xfrm>
        <a:solidFill>
          <a:schemeClr val="accent1"/>
        </a:solidFill>
      </xdr:grpSpPr>
      <xdr:sp macro="" textlink="">
        <xdr:nvSpPr>
          <xdr:cNvPr id="6" name="Arrow: Right 5">
            <a:extLst>
              <a:ext uri="{FF2B5EF4-FFF2-40B4-BE49-F238E27FC236}">
                <a16:creationId xmlns:a16="http://schemas.microsoft.com/office/drawing/2014/main" id="{00000000-0008-0000-0300-000006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42</xdr:col>
          <xdr:colOff>28575</xdr:colOff>
          <xdr:row>37</xdr:row>
          <xdr:rowOff>28575</xdr:rowOff>
        </xdr:from>
        <xdr:to>
          <xdr:col>43</xdr:col>
          <xdr:colOff>28575</xdr:colOff>
          <xdr:row>37</xdr:row>
          <xdr:rowOff>371475</xdr:rowOff>
        </xdr:to>
        <xdr:sp macro="" textlink="">
          <xdr:nvSpPr>
            <xdr:cNvPr id="99331" name="Check Box 3" descr="Checkbox zum Ankreuzen" hidden="1">
              <a:extLst>
                <a:ext uri="{63B3BB69-23CF-44E3-9099-C40C66FF867C}">
                  <a14:compatExt spid="_x0000_s99331"/>
                </a:ext>
                <a:ext uri="{FF2B5EF4-FFF2-40B4-BE49-F238E27FC236}">
                  <a16:creationId xmlns:a16="http://schemas.microsoft.com/office/drawing/2014/main" id="{00000000-0008-0000-03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3587462</xdr:colOff>
      <xdr:row>61</xdr:row>
      <xdr:rowOff>151908</xdr:rowOff>
    </xdr:from>
    <xdr:to>
      <xdr:col>6</xdr:col>
      <xdr:colOff>1017444</xdr:colOff>
      <xdr:row>64</xdr:row>
      <xdr:rowOff>142908</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187912" y="16230108"/>
          <a:ext cx="1078057" cy="676800"/>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5</xdr:col>
      <xdr:colOff>1928714</xdr:colOff>
      <xdr:row>61</xdr:row>
      <xdr:rowOff>152283</xdr:rowOff>
    </xdr:from>
    <xdr:to>
      <xdr:col>5</xdr:col>
      <xdr:colOff>3008714</xdr:colOff>
      <xdr:row>64</xdr:row>
      <xdr:rowOff>143283</xdr:rowOff>
    </xdr:to>
    <xdr:grpSp>
      <xdr:nvGrpSpPr>
        <xdr:cNvPr id="3" name="Group 2">
          <a:hlinkClick xmlns:r="http://schemas.openxmlformats.org/officeDocument/2006/relationships" r:id="rId2"/>
          <a:extLst>
            <a:ext uri="{FF2B5EF4-FFF2-40B4-BE49-F238E27FC236}">
              <a16:creationId xmlns:a16="http://schemas.microsoft.com/office/drawing/2014/main" id="{00000000-0008-0000-0400-000003000000}"/>
            </a:ext>
            <a:ext uri="{C183D7F6-B498-43B3-948B-1728B52AA6E4}">
              <adec:decorative xmlns="" xmlns:adec="http://schemas.microsoft.com/office/drawing/2017/decorative" val="1"/>
            </a:ext>
          </a:extLst>
        </xdr:cNvPr>
        <xdr:cNvGrpSpPr/>
      </xdr:nvGrpSpPr>
      <xdr:grpSpPr>
        <a:xfrm>
          <a:off x="5569381" y="18165116"/>
          <a:ext cx="1080000" cy="689500"/>
          <a:chOff x="3090764" y="19405772"/>
          <a:chExt cx="1065600" cy="666000"/>
        </a:xfrm>
        <a:solidFill>
          <a:schemeClr val="accent1"/>
        </a:solidFill>
      </xdr:grpSpPr>
      <xdr:sp macro="" textlink="">
        <xdr:nvSpPr>
          <xdr:cNvPr id="4" name="Arrow: Right 3">
            <a:extLst>
              <a:ext uri="{FF2B5EF4-FFF2-40B4-BE49-F238E27FC236}">
                <a16:creationId xmlns:a16="http://schemas.microsoft.com/office/drawing/2014/main" id="{00000000-0008-0000-0400-000004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Rectangle 4">
            <a:extLst>
              <a:ext uri="{FF2B5EF4-FFF2-40B4-BE49-F238E27FC236}">
                <a16:creationId xmlns:a16="http://schemas.microsoft.com/office/drawing/2014/main" id="{00000000-0008-0000-0400-000005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129887</xdr:colOff>
      <xdr:row>56</xdr:row>
      <xdr:rowOff>75708</xdr:rowOff>
    </xdr:from>
    <xdr:to>
      <xdr:col>27</xdr:col>
      <xdr:colOff>112569</xdr:colOff>
      <xdr:row>59</xdr:row>
      <xdr:rowOff>66708</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949537" y="20964033"/>
          <a:ext cx="1078057" cy="676800"/>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138014</xdr:colOff>
      <xdr:row>56</xdr:row>
      <xdr:rowOff>76083</xdr:rowOff>
    </xdr:from>
    <xdr:to>
      <xdr:col>18</xdr:col>
      <xdr:colOff>121228</xdr:colOff>
      <xdr:row>59</xdr:row>
      <xdr:rowOff>67083</xdr:rowOff>
    </xdr:to>
    <xdr:grpSp>
      <xdr:nvGrpSpPr>
        <xdr:cNvPr id="3" name="Group 2">
          <a:hlinkClick xmlns:r="http://schemas.openxmlformats.org/officeDocument/2006/relationships" r:id="rId2"/>
          <a:extLst>
            <a:ext uri="{FF2B5EF4-FFF2-40B4-BE49-F238E27FC236}">
              <a16:creationId xmlns:a16="http://schemas.microsoft.com/office/drawing/2014/main" id="{00000000-0008-0000-0500-000003000000}"/>
            </a:ext>
            <a:ext uri="{C183D7F6-B498-43B3-948B-1728B52AA6E4}">
              <adec:decorative xmlns="" xmlns:adec="http://schemas.microsoft.com/office/drawing/2017/decorative" val="1"/>
            </a:ext>
          </a:extLst>
        </xdr:cNvPr>
        <xdr:cNvGrpSpPr/>
      </xdr:nvGrpSpPr>
      <xdr:grpSpPr>
        <a:xfrm>
          <a:off x="3109814" y="16544808"/>
          <a:ext cx="1126214" cy="676800"/>
          <a:chOff x="3090764" y="19405772"/>
          <a:chExt cx="1065600" cy="666000"/>
        </a:xfrm>
        <a:solidFill>
          <a:schemeClr val="accent1"/>
        </a:solidFill>
      </xdr:grpSpPr>
      <xdr:sp macro="" textlink="">
        <xdr:nvSpPr>
          <xdr:cNvPr id="4" name="Arrow: Right 3">
            <a:extLst>
              <a:ext uri="{FF2B5EF4-FFF2-40B4-BE49-F238E27FC236}">
                <a16:creationId xmlns:a16="http://schemas.microsoft.com/office/drawing/2014/main" id="{00000000-0008-0000-0500-000004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Rectangle 4">
            <a:extLst>
              <a:ext uri="{FF2B5EF4-FFF2-40B4-BE49-F238E27FC236}">
                <a16:creationId xmlns:a16="http://schemas.microsoft.com/office/drawing/2014/main" id="{00000000-0008-0000-0500-000005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36</xdr:col>
          <xdr:colOff>28575</xdr:colOff>
          <xdr:row>15</xdr:row>
          <xdr:rowOff>76200</xdr:rowOff>
        </xdr:from>
        <xdr:to>
          <xdr:col>37</xdr:col>
          <xdr:colOff>0</xdr:colOff>
          <xdr:row>15</xdr:row>
          <xdr:rowOff>295275</xdr:rowOff>
        </xdr:to>
        <xdr:sp macro="" textlink="">
          <xdr:nvSpPr>
            <xdr:cNvPr id="188417" name="Check Box 1" descr="Checkbox zum Ankreuzen" hidden="1">
              <a:extLst>
                <a:ext uri="{63B3BB69-23CF-44E3-9099-C40C66FF867C}">
                  <a14:compatExt spid="_x0000_s188417"/>
                </a:ext>
                <a:ext uri="{FF2B5EF4-FFF2-40B4-BE49-F238E27FC236}">
                  <a16:creationId xmlns:a16="http://schemas.microsoft.com/office/drawing/2014/main" id="{00000000-0008-0000-0500-000001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xdr:row>
          <xdr:rowOff>76200</xdr:rowOff>
        </xdr:from>
        <xdr:to>
          <xdr:col>37</xdr:col>
          <xdr:colOff>0</xdr:colOff>
          <xdr:row>7</xdr:row>
          <xdr:rowOff>295275</xdr:rowOff>
        </xdr:to>
        <xdr:sp macro="" textlink="">
          <xdr:nvSpPr>
            <xdr:cNvPr id="188418" name="Check Box 2" descr="Checkbox zum Ankreuzen" hidden="1">
              <a:extLst>
                <a:ext uri="{63B3BB69-23CF-44E3-9099-C40C66FF867C}">
                  <a14:compatExt spid="_x0000_s188418"/>
                </a:ext>
                <a:ext uri="{FF2B5EF4-FFF2-40B4-BE49-F238E27FC236}">
                  <a16:creationId xmlns:a16="http://schemas.microsoft.com/office/drawing/2014/main" id="{00000000-0008-0000-0500-000002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9</xdr:row>
          <xdr:rowOff>76200</xdr:rowOff>
        </xdr:from>
        <xdr:to>
          <xdr:col>37</xdr:col>
          <xdr:colOff>0</xdr:colOff>
          <xdr:row>9</xdr:row>
          <xdr:rowOff>295275</xdr:rowOff>
        </xdr:to>
        <xdr:sp macro="" textlink="">
          <xdr:nvSpPr>
            <xdr:cNvPr id="188419" name="Check Box 3" descr="Checkbox zum Ankreuzen" hidden="1">
              <a:extLst>
                <a:ext uri="{63B3BB69-23CF-44E3-9099-C40C66FF867C}">
                  <a14:compatExt spid="_x0000_s188419"/>
                </a:ext>
                <a:ext uri="{FF2B5EF4-FFF2-40B4-BE49-F238E27FC236}">
                  <a16:creationId xmlns:a16="http://schemas.microsoft.com/office/drawing/2014/main" id="{00000000-0008-0000-0500-000003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200025</xdr:rowOff>
        </xdr:from>
        <xdr:to>
          <xdr:col>37</xdr:col>
          <xdr:colOff>0</xdr:colOff>
          <xdr:row>42</xdr:row>
          <xdr:rowOff>419100</xdr:rowOff>
        </xdr:to>
        <xdr:sp macro="" textlink="">
          <xdr:nvSpPr>
            <xdr:cNvPr id="188422" name="Check Box 6" descr="Checkbox zum Ankreuzen" hidden="1">
              <a:extLst>
                <a:ext uri="{63B3BB69-23CF-44E3-9099-C40C66FF867C}">
                  <a14:compatExt spid="_x0000_s188422"/>
                </a:ext>
                <a:ext uri="{FF2B5EF4-FFF2-40B4-BE49-F238E27FC236}">
                  <a16:creationId xmlns:a16="http://schemas.microsoft.com/office/drawing/2014/main" id="{00000000-0008-0000-0500-000006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44</xdr:row>
          <xdr:rowOff>142875</xdr:rowOff>
        </xdr:from>
        <xdr:to>
          <xdr:col>37</xdr:col>
          <xdr:colOff>0</xdr:colOff>
          <xdr:row>44</xdr:row>
          <xdr:rowOff>352425</xdr:rowOff>
        </xdr:to>
        <xdr:sp macro="" textlink="">
          <xdr:nvSpPr>
            <xdr:cNvPr id="188423" name="Check Box 7" descr="Checkbox zum Ankreuzen" hidden="1">
              <a:extLst>
                <a:ext uri="{63B3BB69-23CF-44E3-9099-C40C66FF867C}">
                  <a14:compatExt spid="_x0000_s188423"/>
                </a:ext>
                <a:ext uri="{FF2B5EF4-FFF2-40B4-BE49-F238E27FC236}">
                  <a16:creationId xmlns:a16="http://schemas.microsoft.com/office/drawing/2014/main" id="{00000000-0008-0000-0500-000007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46</xdr:row>
          <xdr:rowOff>142875</xdr:rowOff>
        </xdr:from>
        <xdr:to>
          <xdr:col>37</xdr:col>
          <xdr:colOff>0</xdr:colOff>
          <xdr:row>46</xdr:row>
          <xdr:rowOff>371475</xdr:rowOff>
        </xdr:to>
        <xdr:sp macro="" textlink="">
          <xdr:nvSpPr>
            <xdr:cNvPr id="188424" name="Check Box 8" descr="Checkbox zum Ankreuzen" hidden="1">
              <a:extLst>
                <a:ext uri="{63B3BB69-23CF-44E3-9099-C40C66FF867C}">
                  <a14:compatExt spid="_x0000_s188424"/>
                </a:ext>
                <a:ext uri="{FF2B5EF4-FFF2-40B4-BE49-F238E27FC236}">
                  <a16:creationId xmlns:a16="http://schemas.microsoft.com/office/drawing/2014/main" id="{00000000-0008-0000-0500-000008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48</xdr:row>
          <xdr:rowOff>142875</xdr:rowOff>
        </xdr:from>
        <xdr:to>
          <xdr:col>37</xdr:col>
          <xdr:colOff>0</xdr:colOff>
          <xdr:row>48</xdr:row>
          <xdr:rowOff>371475</xdr:rowOff>
        </xdr:to>
        <xdr:sp macro="" textlink="">
          <xdr:nvSpPr>
            <xdr:cNvPr id="188425" name="Check Box 9" descr="Checkbox zum Ankreuzen" hidden="1">
              <a:extLst>
                <a:ext uri="{63B3BB69-23CF-44E3-9099-C40C66FF867C}">
                  <a14:compatExt spid="_x0000_s188425"/>
                </a:ext>
                <a:ext uri="{FF2B5EF4-FFF2-40B4-BE49-F238E27FC236}">
                  <a16:creationId xmlns:a16="http://schemas.microsoft.com/office/drawing/2014/main" id="{00000000-0008-0000-0500-000009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28" name="Group Box 12" descr="Groupbox" hidden="1">
              <a:extLst>
                <a:ext uri="{63B3BB69-23CF-44E3-9099-C40C66FF867C}">
                  <a14:compatExt spid="_x0000_s188428"/>
                </a:ext>
                <a:ext uri="{FF2B5EF4-FFF2-40B4-BE49-F238E27FC236}">
                  <a16:creationId xmlns:a16="http://schemas.microsoft.com/office/drawing/2014/main" id="{00000000-0008-0000-0500-00000C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13</xdr:row>
          <xdr:rowOff>76200</xdr:rowOff>
        </xdr:from>
        <xdr:to>
          <xdr:col>37</xdr:col>
          <xdr:colOff>0</xdr:colOff>
          <xdr:row>13</xdr:row>
          <xdr:rowOff>295275</xdr:rowOff>
        </xdr:to>
        <xdr:sp macro="" textlink="">
          <xdr:nvSpPr>
            <xdr:cNvPr id="188431" name="Check Box 15" descr="Checkbox zum Ankreuzen" hidden="1">
              <a:extLst>
                <a:ext uri="{63B3BB69-23CF-44E3-9099-C40C66FF867C}">
                  <a14:compatExt spid="_x0000_s188431"/>
                </a:ext>
                <a:ext uri="{FF2B5EF4-FFF2-40B4-BE49-F238E27FC236}">
                  <a16:creationId xmlns:a16="http://schemas.microsoft.com/office/drawing/2014/main" id="{00000000-0008-0000-0500-00000F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11</xdr:row>
          <xdr:rowOff>76200</xdr:rowOff>
        </xdr:from>
        <xdr:to>
          <xdr:col>37</xdr:col>
          <xdr:colOff>0</xdr:colOff>
          <xdr:row>11</xdr:row>
          <xdr:rowOff>295275</xdr:rowOff>
        </xdr:to>
        <xdr:sp macro="" textlink="">
          <xdr:nvSpPr>
            <xdr:cNvPr id="188432" name="Check Box 16" descr="Checkbox zum Ankreuzen" hidden="1">
              <a:extLst>
                <a:ext uri="{63B3BB69-23CF-44E3-9099-C40C66FF867C}">
                  <a14:compatExt spid="_x0000_s188432"/>
                </a:ext>
                <a:ext uri="{FF2B5EF4-FFF2-40B4-BE49-F238E27FC236}">
                  <a16:creationId xmlns:a16="http://schemas.microsoft.com/office/drawing/2014/main" id="{00000000-0008-0000-0500-000010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50</xdr:row>
          <xdr:rowOff>190500</xdr:rowOff>
        </xdr:from>
        <xdr:to>
          <xdr:col>37</xdr:col>
          <xdr:colOff>0</xdr:colOff>
          <xdr:row>50</xdr:row>
          <xdr:rowOff>409575</xdr:rowOff>
        </xdr:to>
        <xdr:sp macro="" textlink="">
          <xdr:nvSpPr>
            <xdr:cNvPr id="188433" name="Check Box 17" descr="Checkbox zum Ankreuzen" hidden="1">
              <a:extLst>
                <a:ext uri="{63B3BB69-23CF-44E3-9099-C40C66FF867C}">
                  <a14:compatExt spid="_x0000_s188433"/>
                </a:ext>
                <a:ext uri="{FF2B5EF4-FFF2-40B4-BE49-F238E27FC236}">
                  <a16:creationId xmlns:a16="http://schemas.microsoft.com/office/drawing/2014/main" id="{00000000-0008-0000-0500-000011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22</xdr:row>
          <xdr:rowOff>66675</xdr:rowOff>
        </xdr:from>
        <xdr:to>
          <xdr:col>37</xdr:col>
          <xdr:colOff>66675</xdr:colOff>
          <xdr:row>24</xdr:row>
          <xdr:rowOff>219075</xdr:rowOff>
        </xdr:to>
        <xdr:sp macro="" textlink="">
          <xdr:nvSpPr>
            <xdr:cNvPr id="188438" name="Group Box 22" descr="Group Box" hidden="1">
              <a:extLst>
                <a:ext uri="{63B3BB69-23CF-44E3-9099-C40C66FF867C}">
                  <a14:compatExt spid="_x0000_s188438"/>
                </a:ext>
                <a:ext uri="{FF2B5EF4-FFF2-40B4-BE49-F238E27FC236}">
                  <a16:creationId xmlns:a16="http://schemas.microsoft.com/office/drawing/2014/main" id="{00000000-0008-0000-0500-000016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22</xdr:row>
          <xdr:rowOff>66675</xdr:rowOff>
        </xdr:from>
        <xdr:to>
          <xdr:col>37</xdr:col>
          <xdr:colOff>66675</xdr:colOff>
          <xdr:row>24</xdr:row>
          <xdr:rowOff>219075</xdr:rowOff>
        </xdr:to>
        <xdr:sp macro="" textlink="">
          <xdr:nvSpPr>
            <xdr:cNvPr id="188440" name="Group Box 24" descr="Group Box" hidden="1">
              <a:extLst>
                <a:ext uri="{63B3BB69-23CF-44E3-9099-C40C66FF867C}">
                  <a14:compatExt spid="_x0000_s188440"/>
                </a:ext>
                <a:ext uri="{FF2B5EF4-FFF2-40B4-BE49-F238E27FC236}">
                  <a16:creationId xmlns:a16="http://schemas.microsoft.com/office/drawing/2014/main" id="{00000000-0008-0000-0500-000018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22</xdr:row>
          <xdr:rowOff>66675</xdr:rowOff>
        </xdr:from>
        <xdr:to>
          <xdr:col>37</xdr:col>
          <xdr:colOff>66675</xdr:colOff>
          <xdr:row>24</xdr:row>
          <xdr:rowOff>219075</xdr:rowOff>
        </xdr:to>
        <xdr:sp macro="" textlink="">
          <xdr:nvSpPr>
            <xdr:cNvPr id="188442" name="Group Box 26" descr="Group Box" hidden="1">
              <a:extLst>
                <a:ext uri="{63B3BB69-23CF-44E3-9099-C40C66FF867C}">
                  <a14:compatExt spid="_x0000_s188442"/>
                </a:ext>
                <a:ext uri="{FF2B5EF4-FFF2-40B4-BE49-F238E27FC236}">
                  <a16:creationId xmlns:a16="http://schemas.microsoft.com/office/drawing/2014/main" id="{00000000-0008-0000-0500-00001A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44" name="Group Box 28" descr="Group Box" hidden="1">
              <a:extLst>
                <a:ext uri="{63B3BB69-23CF-44E3-9099-C40C66FF867C}">
                  <a14:compatExt spid="_x0000_s188444"/>
                </a:ext>
                <a:ext uri="{FF2B5EF4-FFF2-40B4-BE49-F238E27FC236}">
                  <a16:creationId xmlns:a16="http://schemas.microsoft.com/office/drawing/2014/main" id="{00000000-0008-0000-0500-00001C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66675</xdr:rowOff>
        </xdr:from>
        <xdr:to>
          <xdr:col>37</xdr:col>
          <xdr:colOff>66675</xdr:colOff>
          <xdr:row>27</xdr:row>
          <xdr:rowOff>104775</xdr:rowOff>
        </xdr:to>
        <xdr:sp macro="" textlink="">
          <xdr:nvSpPr>
            <xdr:cNvPr id="188446" name="Group Box 30" descr="Group Box" hidden="1">
              <a:extLst>
                <a:ext uri="{63B3BB69-23CF-44E3-9099-C40C66FF867C}">
                  <a14:compatExt spid="_x0000_s188446"/>
                </a:ext>
                <a:ext uri="{FF2B5EF4-FFF2-40B4-BE49-F238E27FC236}">
                  <a16:creationId xmlns:a16="http://schemas.microsoft.com/office/drawing/2014/main" id="{00000000-0008-0000-0500-00001E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48" name="Group Box 32" descr="Group Box" hidden="1">
              <a:extLst>
                <a:ext uri="{63B3BB69-23CF-44E3-9099-C40C66FF867C}">
                  <a14:compatExt spid="_x0000_s188448"/>
                </a:ext>
                <a:ext uri="{FF2B5EF4-FFF2-40B4-BE49-F238E27FC236}">
                  <a16:creationId xmlns:a16="http://schemas.microsoft.com/office/drawing/2014/main" id="{00000000-0008-0000-0500-000020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50" name="Group Box 34" descr="Group Box" hidden="1">
              <a:extLst>
                <a:ext uri="{63B3BB69-23CF-44E3-9099-C40C66FF867C}">
                  <a14:compatExt spid="_x0000_s188450"/>
                </a:ext>
                <a:ext uri="{FF2B5EF4-FFF2-40B4-BE49-F238E27FC236}">
                  <a16:creationId xmlns:a16="http://schemas.microsoft.com/office/drawing/2014/main" id="{00000000-0008-0000-0500-000022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52" name="Group Box 36" descr="Group Box" hidden="1">
              <a:extLst>
                <a:ext uri="{63B3BB69-23CF-44E3-9099-C40C66FF867C}">
                  <a14:compatExt spid="_x0000_s188452"/>
                </a:ext>
                <a:ext uri="{FF2B5EF4-FFF2-40B4-BE49-F238E27FC236}">
                  <a16:creationId xmlns:a16="http://schemas.microsoft.com/office/drawing/2014/main" id="{00000000-0008-0000-0500-000024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23</xdr:row>
          <xdr:rowOff>104775</xdr:rowOff>
        </xdr:from>
        <xdr:to>
          <xdr:col>36</xdr:col>
          <xdr:colOff>200025</xdr:colOff>
          <xdr:row>23</xdr:row>
          <xdr:rowOff>295275</xdr:rowOff>
        </xdr:to>
        <xdr:sp macro="" textlink="">
          <xdr:nvSpPr>
            <xdr:cNvPr id="188453" name="Option Button 37" descr="Group Box" hidden="1">
              <a:extLst>
                <a:ext uri="{63B3BB69-23CF-44E3-9099-C40C66FF867C}">
                  <a14:compatExt spid="_x0000_s188453"/>
                </a:ext>
                <a:ext uri="{FF2B5EF4-FFF2-40B4-BE49-F238E27FC236}">
                  <a16:creationId xmlns:a16="http://schemas.microsoft.com/office/drawing/2014/main" id="{00000000-0008-0000-0500-000025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54" name="Group Box 38" descr="Group Box" hidden="1">
              <a:extLst>
                <a:ext uri="{63B3BB69-23CF-44E3-9099-C40C66FF867C}">
                  <a14:compatExt spid="_x0000_s188454"/>
                </a:ext>
                <a:ext uri="{FF2B5EF4-FFF2-40B4-BE49-F238E27FC236}">
                  <a16:creationId xmlns:a16="http://schemas.microsoft.com/office/drawing/2014/main" id="{00000000-0008-0000-0500-000026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24</xdr:row>
          <xdr:rowOff>114300</xdr:rowOff>
        </xdr:from>
        <xdr:to>
          <xdr:col>36</xdr:col>
          <xdr:colOff>200025</xdr:colOff>
          <xdr:row>24</xdr:row>
          <xdr:rowOff>295275</xdr:rowOff>
        </xdr:to>
        <xdr:sp macro="" textlink="">
          <xdr:nvSpPr>
            <xdr:cNvPr id="188455" name="Option Button 39" descr="Checkbox zum Ankreuzen" hidden="1">
              <a:extLst>
                <a:ext uri="{63B3BB69-23CF-44E3-9099-C40C66FF867C}">
                  <a14:compatExt spid="_x0000_s188455"/>
                </a:ext>
                <a:ext uri="{FF2B5EF4-FFF2-40B4-BE49-F238E27FC236}">
                  <a16:creationId xmlns:a16="http://schemas.microsoft.com/office/drawing/2014/main" id="{00000000-0008-0000-0500-000027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23</xdr:row>
          <xdr:rowOff>66675</xdr:rowOff>
        </xdr:from>
        <xdr:to>
          <xdr:col>37</xdr:col>
          <xdr:colOff>66675</xdr:colOff>
          <xdr:row>24</xdr:row>
          <xdr:rowOff>342900</xdr:rowOff>
        </xdr:to>
        <xdr:sp macro="" textlink="">
          <xdr:nvSpPr>
            <xdr:cNvPr id="188456" name="Group Box 40" descr="Group Box" hidden="1">
              <a:extLst>
                <a:ext uri="{63B3BB69-23CF-44E3-9099-C40C66FF867C}">
                  <a14:compatExt spid="_x0000_s188456"/>
                </a:ext>
                <a:ext uri="{FF2B5EF4-FFF2-40B4-BE49-F238E27FC236}">
                  <a16:creationId xmlns:a16="http://schemas.microsoft.com/office/drawing/2014/main" id="{00000000-0008-0000-0500-000028E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xdr:row>
          <xdr:rowOff>76200</xdr:rowOff>
        </xdr:from>
        <xdr:to>
          <xdr:col>37</xdr:col>
          <xdr:colOff>0</xdr:colOff>
          <xdr:row>17</xdr:row>
          <xdr:rowOff>295275</xdr:rowOff>
        </xdr:to>
        <xdr:sp macro="" textlink="">
          <xdr:nvSpPr>
            <xdr:cNvPr id="188457" name="Check Box 41" descr="Checkbox zum Ankreuzen" hidden="1">
              <a:extLst>
                <a:ext uri="{63B3BB69-23CF-44E3-9099-C40C66FF867C}">
                  <a14:compatExt spid="_x0000_s188457"/>
                </a:ext>
                <a:ext uri="{FF2B5EF4-FFF2-40B4-BE49-F238E27FC236}">
                  <a16:creationId xmlns:a16="http://schemas.microsoft.com/office/drawing/2014/main" id="{00000000-0008-0000-0500-000029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19</xdr:row>
          <xdr:rowOff>76200</xdr:rowOff>
        </xdr:from>
        <xdr:to>
          <xdr:col>37</xdr:col>
          <xdr:colOff>0</xdr:colOff>
          <xdr:row>19</xdr:row>
          <xdr:rowOff>295275</xdr:rowOff>
        </xdr:to>
        <xdr:sp macro="" textlink="">
          <xdr:nvSpPr>
            <xdr:cNvPr id="188462" name="Check Box 46" descr="Checkbox zum Ankreuzen" hidden="1">
              <a:extLst>
                <a:ext uri="{63B3BB69-23CF-44E3-9099-C40C66FF867C}">
                  <a14:compatExt spid="_x0000_s188462"/>
                </a:ext>
                <a:ext uri="{FF2B5EF4-FFF2-40B4-BE49-F238E27FC236}">
                  <a16:creationId xmlns:a16="http://schemas.microsoft.com/office/drawing/2014/main" id="{00000000-0008-0000-0500-00002EE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13</xdr:col>
      <xdr:colOff>138014</xdr:colOff>
      <xdr:row>56</xdr:row>
      <xdr:rowOff>76083</xdr:rowOff>
    </xdr:from>
    <xdr:to>
      <xdr:col>18</xdr:col>
      <xdr:colOff>121228</xdr:colOff>
      <xdr:row>59</xdr:row>
      <xdr:rowOff>67083</xdr:rowOff>
    </xdr:to>
    <xdr:grpSp>
      <xdr:nvGrpSpPr>
        <xdr:cNvPr id="3" name="Group 2">
          <a:hlinkClick xmlns:r="http://schemas.openxmlformats.org/officeDocument/2006/relationships" r:id="rId1"/>
          <a:extLst>
            <a:ext uri="{FF2B5EF4-FFF2-40B4-BE49-F238E27FC236}">
              <a16:creationId xmlns:a16="http://schemas.microsoft.com/office/drawing/2014/main" id="{00000000-0008-0000-0600-000003000000}"/>
            </a:ext>
            <a:ext uri="{C183D7F6-B498-43B3-948B-1728B52AA6E4}">
              <adec:decorative xmlns="" xmlns:adec="http://schemas.microsoft.com/office/drawing/2017/decorative" val="1"/>
            </a:ext>
          </a:extLst>
        </xdr:cNvPr>
        <xdr:cNvGrpSpPr/>
      </xdr:nvGrpSpPr>
      <xdr:grpSpPr>
        <a:xfrm>
          <a:off x="3109814" y="16678158"/>
          <a:ext cx="1126214" cy="676800"/>
          <a:chOff x="3090764" y="19405772"/>
          <a:chExt cx="1065600" cy="666000"/>
        </a:xfrm>
        <a:solidFill>
          <a:schemeClr val="accent1"/>
        </a:solidFill>
      </xdr:grpSpPr>
      <xdr:sp macro="" textlink="">
        <xdr:nvSpPr>
          <xdr:cNvPr id="4" name="Arrow: Right 3">
            <a:extLst>
              <a:ext uri="{FF2B5EF4-FFF2-40B4-BE49-F238E27FC236}">
                <a16:creationId xmlns:a16="http://schemas.microsoft.com/office/drawing/2014/main" id="{00000000-0008-0000-0600-000004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Rectangle 4">
            <a:extLst>
              <a:ext uri="{FF2B5EF4-FFF2-40B4-BE49-F238E27FC236}">
                <a16:creationId xmlns:a16="http://schemas.microsoft.com/office/drawing/2014/main" id="{00000000-0008-0000-0600-000005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xdr:wsDr>
</file>

<file path=xl/tables/table1.xml><?xml version="1.0" encoding="utf-8"?>
<table xmlns="http://schemas.openxmlformats.org/spreadsheetml/2006/main" id="1" name="tblAntragsstellerArt" displayName="tblAntragsstellerArt" ref="C4:C9" totalsRowShown="0" headerRowDxfId="53" dataDxfId="52">
  <autoFilter ref="C4:C9"/>
  <tableColumns count="1">
    <tableColumn id="1" name="Art Antragsteller" dataDxfId="51"/>
  </tableColumns>
  <tableStyleInfo name="TableStyleLight9" showFirstColumn="0" showLastColumn="0" showRowStripes="1" showColumnStripes="0"/>
</table>
</file>

<file path=xl/tables/table10.xml><?xml version="1.0" encoding="utf-8"?>
<table xmlns="http://schemas.openxmlformats.org/spreadsheetml/2006/main" id="11" name="tblGeographischeAusdehnung" displayName="tblGeographischeAusdehnung" ref="AI4:AI10" totalsRowShown="0" headerRowDxfId="28">
  <autoFilter ref="AI4:AI10"/>
  <tableColumns count="1">
    <tableColumn id="1" name="Geographische Ausdehnung"/>
  </tableColumns>
  <tableStyleInfo name="TableStyleLight9" showFirstColumn="0" showLastColumn="0" showRowStripes="1" showColumnStripes="0"/>
</table>
</file>

<file path=xl/tables/table11.xml><?xml version="1.0" encoding="utf-8"?>
<table xmlns="http://schemas.openxmlformats.org/spreadsheetml/2006/main" id="12" name="tblFortschrittsmatrix" displayName="tblFortschrittsmatrix" ref="AM4:AM10" totalsRowShown="0" headerRowDxfId="27" dataDxfId="26">
  <autoFilter ref="AM4:AM10"/>
  <tableColumns count="1">
    <tableColumn id="1" name="Fortschrittmatrix FSP 1 &amp; 2" dataDxfId="25"/>
  </tableColumns>
  <tableStyleInfo name="TableStyleLight9" showFirstColumn="0" showLastColumn="0" showRowStripes="1" showColumnStripes="0"/>
</table>
</file>

<file path=xl/tables/table12.xml><?xml version="1.0" encoding="utf-8"?>
<table xmlns="http://schemas.openxmlformats.org/spreadsheetml/2006/main" id="13" name="tblAnlageRessourcenplan" displayName="tblAnlageRessourcenplan" ref="AQ4:AQ6" totalsRowShown="0" headerRowDxfId="24" dataDxfId="23">
  <autoFilter ref="AQ4:AQ6"/>
  <tableColumns count="1">
    <tableColumn id="1" name="Anlage Ressourcenplan" dataDxfId="22"/>
  </tableColumns>
  <tableStyleInfo name="TableStyleLight9" showFirstColumn="0" showLastColumn="0" showRowStripes="1" showColumnStripes="0"/>
</table>
</file>

<file path=xl/tables/table13.xml><?xml version="1.0" encoding="utf-8"?>
<table xmlns="http://schemas.openxmlformats.org/spreadsheetml/2006/main" id="14" name="tblEigentumsverhältnisse" displayName="tblEigentumsverhältnisse" ref="AS4:AS8" totalsRowShown="0" headerRowDxfId="21" dataDxfId="20">
  <autoFilter ref="AS4:AS8"/>
  <tableColumns count="1">
    <tableColumn id="1" name="Eigentumsverhältnisse" dataDxfId="19"/>
  </tableColumns>
  <tableStyleInfo name="TableStyleLight9" showFirstColumn="0" showLastColumn="0" showRowStripes="1" showColumnStripes="0"/>
</table>
</file>

<file path=xl/tables/table14.xml><?xml version="1.0" encoding="utf-8"?>
<table xmlns="http://schemas.openxmlformats.org/spreadsheetml/2006/main" id="15" name="tblAntragsstellerArtFSP3" displayName="tblAntragsstellerArtFSP3" ref="E4:E7" totalsRowShown="0" headerRowDxfId="18" dataDxfId="17">
  <autoFilter ref="E4:E7"/>
  <tableColumns count="1">
    <tableColumn id="1" name="Art Antragsteller FSP3" dataDxfId="16"/>
  </tableColumns>
  <tableStyleInfo name="TableStyleLight9" showFirstColumn="0" showLastColumn="0" showRowStripes="1" showColumnStripes="0"/>
</table>
</file>

<file path=xl/tables/table15.xml><?xml version="1.0" encoding="utf-8"?>
<table xmlns="http://schemas.openxmlformats.org/spreadsheetml/2006/main" id="17" name="tblFortschrittsmatrixFSP3" displayName="tblFortschrittsmatrixFSP3" ref="AO4:AO11" totalsRowShown="0" headerRowDxfId="15" dataDxfId="14">
  <autoFilter ref="AO4:AO11"/>
  <tableColumns count="1">
    <tableColumn id="1" name="Fortschrittmatrix FSP 3" dataDxfId="13"/>
  </tableColumns>
  <tableStyleInfo name="TableStyleLight9" showFirstColumn="0" showLastColumn="0" showRowStripes="1" showColumnStripes="0"/>
</table>
</file>

<file path=xl/tables/table16.xml><?xml version="1.0" encoding="utf-8"?>
<table xmlns="http://schemas.openxmlformats.org/spreadsheetml/2006/main" id="7" name="tblWohlfahrtverbände" displayName="tblWohlfahrtverbände" ref="M4:M14" totalsRowShown="0" headerRowDxfId="12" dataDxfId="11">
  <autoFilter ref="M4:M14"/>
  <tableColumns count="1">
    <tableColumn id="1" name="Wohlfahrtsverbände (mit Nein)" dataDxfId="10"/>
  </tableColumns>
  <tableStyleInfo name="TableStyleLight9" showFirstColumn="0" showLastColumn="0" showRowStripes="1" showColumnStripes="0"/>
</table>
</file>

<file path=xl/tables/table17.xml><?xml version="1.0" encoding="utf-8"?>
<table xmlns="http://schemas.openxmlformats.org/spreadsheetml/2006/main" id="16" name="tblWohlfahrtverbändeOhneNein" displayName="tblWohlfahrtverbändeOhneNein" ref="O4:O13" totalsRowShown="0" headerRowDxfId="9" dataDxfId="8">
  <autoFilter ref="O4:O13"/>
  <tableColumns count="1">
    <tableColumn id="1" name="Wohlfahrtsverbände (ohne Nein)" dataDxfId="7"/>
  </tableColumns>
  <tableStyleInfo name="TableStyleLight9" showFirstColumn="0" showLastColumn="0" showRowStripes="1" showColumnStripes="0"/>
</table>
</file>

<file path=xl/tables/table18.xml><?xml version="1.0" encoding="utf-8"?>
<table xmlns="http://schemas.openxmlformats.org/spreadsheetml/2006/main" id="18" name="tblWeitereAnlageStatus" displayName="tblWeitereAnlageStatus" ref="Y4:Y7" totalsRowShown="0" headerRowDxfId="6">
  <autoFilter ref="Y4:Y7"/>
  <tableColumns count="1">
    <tableColumn id="1" name="Weitere Anlagen"/>
  </tableColumns>
  <tableStyleInfo name="TableStyleLight9" showFirstColumn="0" showLastColumn="0" showRowStripes="1" showColumnStripes="0"/>
</table>
</file>

<file path=xl/tables/table19.xml><?xml version="1.0" encoding="utf-8"?>
<table xmlns="http://schemas.openxmlformats.org/spreadsheetml/2006/main" id="19" name="tblBundesländer" displayName="tblBundesländer" ref="AK4:AK21" totalsRowShown="0" headerRowDxfId="5">
  <autoFilter ref="AK4:AK21"/>
  <tableColumns count="1">
    <tableColumn id="1" name="Bundesländer"/>
  </tableColumns>
  <tableStyleInfo name="TableStyleLight9" showFirstColumn="0" showLastColumn="0" showRowStripes="1" showColumnStripes="0"/>
</table>
</file>

<file path=xl/tables/table2.xml><?xml version="1.0" encoding="utf-8"?>
<table xmlns="http://schemas.openxmlformats.org/spreadsheetml/2006/main" id="2" name="tblEinrichtungArt" displayName="tblEinrichtungArt" ref="G4:G20" totalsRowShown="0" headerRowDxfId="50" dataDxfId="49">
  <autoFilter ref="G4:G20"/>
  <tableColumns count="1">
    <tableColumn id="1" name="Art der Einrichtungen" dataDxfId="48"/>
  </tableColumns>
  <tableStyleInfo name="TableStyleLight9" showFirstColumn="0" showLastColumn="0" showRowStripes="1" showColumnStripes="0"/>
</table>
</file>

<file path=xl/tables/table20.xml><?xml version="1.0" encoding="utf-8"?>
<table xmlns="http://schemas.openxmlformats.org/spreadsheetml/2006/main" id="20" name="tblAnlageStatusSonderfall" displayName="tblAnlageStatusSonderfall" ref="U4:U7" totalsRowShown="0" headerRowDxfId="4">
  <autoFilter ref="U4:U7"/>
  <tableColumns count="1">
    <tableColumn id="1" name="Pflichtanlagen - Sonderfall"/>
  </tableColumns>
  <tableStyleInfo name="TableStyleLight9" showFirstColumn="0" showLastColumn="0" showRowStripes="1" showColumnStripes="0"/>
</table>
</file>

<file path=xl/tables/table21.xml><?xml version="1.0" encoding="utf-8"?>
<table xmlns="http://schemas.openxmlformats.org/spreadsheetml/2006/main" id="21" name="tblAnlageStatusDrittmittel" displayName="tblAnlageStatusDrittmittel" ref="W4:W8" totalsRowShown="0" headerRowDxfId="3">
  <autoFilter ref="W4:W8"/>
  <tableColumns count="1">
    <tableColumn id="1" name="Pflichtanlagen - Drittmittel"/>
  </tableColumns>
  <tableStyleInfo name="TableStyleLight9" showFirstColumn="0" showLastColumn="0" showRowStripes="1" showColumnStripes="0"/>
</table>
</file>

<file path=xl/tables/table22.xml><?xml version="1.0" encoding="utf-8"?>
<table xmlns="http://schemas.openxmlformats.org/spreadsheetml/2006/main" id="23" name="tblVerbreitungskanäle" displayName="tblVerbreitungskanäle" ref="Q4:Q16" totalsRowShown="0" headerRowDxfId="2" dataDxfId="1" dataCellStyle="Beschriftung">
  <autoFilter ref="Q4:Q16"/>
  <tableColumns count="1">
    <tableColumn id="1" name="Verbreitungskanäle" dataDxfId="0" dataCellStyle="Beschriftung"/>
  </tableColumns>
  <tableStyleInfo name="TableStyleLight9" showFirstColumn="0" showLastColumn="0" showRowStripes="1" showColumnStripes="0"/>
</table>
</file>

<file path=xl/tables/table3.xml><?xml version="1.0" encoding="utf-8"?>
<table xmlns="http://schemas.openxmlformats.org/spreadsheetml/2006/main" id="3" name="tblJaNein" displayName="tblJaNein" ref="I4:I7" totalsRowShown="0" headerRowDxfId="47" dataDxfId="46">
  <autoFilter ref="I4:I7"/>
  <tableColumns count="1">
    <tableColumn id="1" name="Ja/Nein" dataDxfId="45"/>
  </tableColumns>
  <tableStyleInfo name="TableStyleLight9" showFirstColumn="0" showLastColumn="0" showRowStripes="1" showColumnStripes="0"/>
</table>
</file>

<file path=xl/tables/table4.xml><?xml version="1.0" encoding="utf-8"?>
<table xmlns="http://schemas.openxmlformats.org/spreadsheetml/2006/main" id="4" name="tblNetzwerkart" displayName="tblNetzwerkart" ref="K4:K10" totalsRowShown="0" headerRowDxfId="44" dataDxfId="43">
  <autoFilter ref="K4:K10"/>
  <tableColumns count="1">
    <tableColumn id="1" name="Netzwerkart" dataDxfId="42"/>
  </tableColumns>
  <tableStyleInfo name="TableStyleLight9" showFirstColumn="0" showLastColumn="0" showRowStripes="1" showColumnStripes="0"/>
</table>
</file>

<file path=xl/tables/table5.xml><?xml version="1.0" encoding="utf-8"?>
<table xmlns="http://schemas.openxmlformats.org/spreadsheetml/2006/main" id="5" name="tblAnlageStatus" displayName="tblAnlageStatus" ref="S4:S6" totalsRowShown="0" headerRowDxfId="41">
  <autoFilter ref="S4:S6"/>
  <tableColumns count="1">
    <tableColumn id="1" name="Pflichtanlagen"/>
  </tableColumns>
  <tableStyleInfo name="TableStyleLight9" showFirstColumn="0" showLastColumn="0" showRowStripes="1" showColumnStripes="0"/>
</table>
</file>

<file path=xl/tables/table6.xml><?xml version="1.0" encoding="utf-8"?>
<table xmlns="http://schemas.openxmlformats.org/spreadsheetml/2006/main" id="6" name="tblBelastung" displayName="tblBelastung" ref="AA4:AA9" totalsRowShown="0" headerRowDxfId="40" dataDxfId="39">
  <autoFilter ref="AA4:AA9"/>
  <tableColumns count="1">
    <tableColumn id="1" name="Belastung" dataDxfId="38"/>
  </tableColumns>
  <tableStyleInfo name="TableStyleLight9" showFirstColumn="0" showLastColumn="0" showRowStripes="1" showColumnStripes="0"/>
</table>
</file>

<file path=xl/tables/table7.xml><?xml version="1.0" encoding="utf-8"?>
<table xmlns="http://schemas.openxmlformats.org/spreadsheetml/2006/main" id="8" name="tblRessourcenplanPositionen" displayName="tblRessourcenplanPositionen" ref="AC4:AC8" totalsRowShown="0" headerRowDxfId="37" dataDxfId="36">
  <autoFilter ref="AC4:AC8"/>
  <tableColumns count="1">
    <tableColumn id="1" name="Ressourcenplan Positionen - Maßnahmenumsetzung" dataDxfId="35"/>
  </tableColumns>
  <tableStyleInfo name="TableStyleLight9" showFirstColumn="0" showLastColumn="0" showRowStripes="1" showColumnStripes="0"/>
</table>
</file>

<file path=xl/tables/table8.xml><?xml version="1.0" encoding="utf-8"?>
<table xmlns="http://schemas.openxmlformats.org/spreadsheetml/2006/main" id="9" name="tblRessourcenplanAnlage" displayName="tblRessourcenplanAnlage" ref="AE4:AE7" totalsRowShown="0" headerRowDxfId="34" dataDxfId="33">
  <autoFilter ref="AE4:AE7"/>
  <tableColumns count="1">
    <tableColumn id="1" name="Ressourcenplan Anlage" dataDxfId="32"/>
  </tableColumns>
  <tableStyleInfo name="TableStyleLight9" showFirstColumn="0" showLastColumn="0" showRowStripes="1" showColumnStripes="0"/>
</table>
</file>

<file path=xl/tables/table9.xml><?xml version="1.0" encoding="utf-8"?>
<table xmlns="http://schemas.openxmlformats.org/spreadsheetml/2006/main" id="10" name="tblRessourcenplanPositionenÖA" displayName="tblRessourcenplanPositionenÖA" ref="AG4:AG8" totalsRowShown="0" headerRowDxfId="31" dataDxfId="30">
  <autoFilter ref="AG4:AG8"/>
  <tableColumns count="1">
    <tableColumn id="1" name="Ressourcenplan Positionen - begleitende ÖA / Beteiligung" dataDxfId="29"/>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ZUG">
      <a:dk1>
        <a:srgbClr val="000000"/>
      </a:dk1>
      <a:lt1>
        <a:srgbClr val="FFFFFF"/>
      </a:lt1>
      <a:dk2>
        <a:srgbClr val="44546A"/>
      </a:dk2>
      <a:lt2>
        <a:srgbClr val="E7E6E6"/>
      </a:lt2>
      <a:accent1>
        <a:srgbClr val="17884B"/>
      </a:accent1>
      <a:accent2>
        <a:srgbClr val="494C4A"/>
      </a:accent2>
      <a:accent3>
        <a:srgbClr val="004E79"/>
      </a:accent3>
      <a:accent4>
        <a:srgbClr val="F4B627"/>
      </a:accent4>
      <a:accent5>
        <a:srgbClr val="8C1C21"/>
      </a:accent5>
      <a:accent6>
        <a:srgbClr val="B8D13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u-g.org/anpaso/info/" TargetMode="External"/><Relationship Id="rId2" Type="http://schemas.openxmlformats.org/officeDocument/2006/relationships/hyperlink" Target="https://jira.z-u-g.org/servicedesk/customer/portal/32/create/402" TargetMode="External"/><Relationship Id="rId1" Type="http://schemas.openxmlformats.org/officeDocument/2006/relationships/hyperlink" Target="https://foerderportal.bund.de/easyonline/formularassistent.js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weltbundesamt.de/sites/default/files/medien/479/publikationen/kwra2021_teilbericht_zusammenfassung_bf_211027_0.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drawing" Target="../drawings/drawing6.x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printerSettings" Target="../printerSettings/printerSettings6.bin"/><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hyperlink" Target="http://foerderportal.bund.de/easy/easy_index.php?auswahl=formularschrank_foerderportal&amp;formularschrank=bmu" TargetMode="External"/><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vmlDrawing" Target="../drawings/vmlDrawing4.v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sheetPr>
  <dimension ref="A1:AM65"/>
  <sheetViews>
    <sheetView showGridLines="0" tabSelected="1" zoomScaleNormal="100" zoomScaleSheetLayoutView="100" workbookViewId="0"/>
  </sheetViews>
  <sheetFormatPr baseColWidth="10" defaultColWidth="15.42578125" defaultRowHeight="15" x14ac:dyDescent="0.25"/>
  <cols>
    <col min="1" max="39" width="3.42578125" customWidth="1"/>
    <col min="16379" max="16379" width="15.42578125" customWidth="1"/>
  </cols>
  <sheetData>
    <row r="1" spans="1:39" ht="12" customHeight="1" x14ac:dyDescent="0.25">
      <c r="A1" s="211"/>
    </row>
    <row r="2" spans="1:39" ht="12" customHeight="1" x14ac:dyDescent="0.25"/>
    <row r="3" spans="1:39" ht="12" customHeight="1" x14ac:dyDescent="0.25">
      <c r="C3" s="166" t="s">
        <v>289</v>
      </c>
      <c r="AL3" s="264" t="s">
        <v>419</v>
      </c>
    </row>
    <row r="4" spans="1:39" ht="30" customHeight="1" x14ac:dyDescent="0.25">
      <c r="C4" s="346" t="s">
        <v>60</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row>
    <row r="5" spans="1:39" ht="20.100000000000001" customHeight="1" x14ac:dyDescent="0.25">
      <c r="O5" s="1" t="s">
        <v>350</v>
      </c>
    </row>
    <row r="6" spans="1:39" ht="19.5" thickBot="1" x14ac:dyDescent="0.3">
      <c r="C6" s="40" t="s">
        <v>59</v>
      </c>
      <c r="D6" s="181"/>
      <c r="E6" s="181"/>
      <c r="F6" s="181"/>
      <c r="G6" s="182"/>
      <c r="H6" s="183"/>
      <c r="I6" s="182"/>
      <c r="J6" s="182"/>
      <c r="K6" s="182"/>
      <c r="L6" s="182"/>
      <c r="M6" s="182"/>
      <c r="N6" s="182"/>
      <c r="O6" s="182"/>
      <c r="P6" s="182"/>
      <c r="Q6" s="184"/>
      <c r="R6" s="184"/>
      <c r="S6" s="185"/>
      <c r="T6" s="185"/>
      <c r="U6" s="185"/>
      <c r="V6" s="185"/>
      <c r="W6" s="186"/>
      <c r="X6" s="181"/>
      <c r="Y6" s="187"/>
      <c r="Z6" s="188"/>
      <c r="AA6" s="188"/>
      <c r="AB6" s="188"/>
      <c r="AC6" s="181"/>
      <c r="AD6" s="181"/>
      <c r="AE6" s="181"/>
      <c r="AF6" s="181"/>
      <c r="AG6" s="181"/>
      <c r="AH6" s="181"/>
      <c r="AI6" s="181"/>
      <c r="AJ6" s="181"/>
      <c r="AK6" s="181"/>
      <c r="AL6" s="181"/>
    </row>
    <row r="7" spans="1:39" ht="66" customHeight="1" x14ac:dyDescent="0.25">
      <c r="E7" s="348" t="s">
        <v>284</v>
      </c>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row>
    <row r="8" spans="1:39" ht="15.6" customHeight="1" x14ac:dyDescent="0.25">
      <c r="E8" s="322" t="s">
        <v>58</v>
      </c>
      <c r="F8" s="349"/>
      <c r="G8" s="349"/>
      <c r="H8" s="349"/>
      <c r="I8" s="349"/>
      <c r="J8" s="349"/>
      <c r="K8" s="349"/>
      <c r="L8" s="349"/>
      <c r="M8" s="349"/>
      <c r="N8" s="189" t="s">
        <v>279</v>
      </c>
      <c r="O8" s="190"/>
      <c r="P8" s="190"/>
      <c r="Q8" s="190"/>
      <c r="R8" s="190"/>
      <c r="S8" s="190"/>
      <c r="T8" s="190"/>
      <c r="U8" s="190"/>
      <c r="V8" s="190"/>
      <c r="W8" s="190"/>
      <c r="X8" s="190"/>
      <c r="Y8" s="190"/>
      <c r="Z8" s="190"/>
      <c r="AA8" s="190"/>
      <c r="AB8" s="190"/>
      <c r="AC8" s="190"/>
      <c r="AD8" s="190"/>
      <c r="AE8" s="190"/>
      <c r="AF8" s="190"/>
      <c r="AG8" s="191"/>
      <c r="AH8" s="93"/>
      <c r="AI8" s="93"/>
      <c r="AJ8" s="93"/>
      <c r="AK8" s="93"/>
      <c r="AL8" s="93"/>
    </row>
    <row r="9" spans="1:39" ht="15.6" customHeight="1" x14ac:dyDescent="0.25">
      <c r="E9" s="322" t="s">
        <v>101</v>
      </c>
      <c r="F9" s="349"/>
      <c r="G9" s="349"/>
      <c r="H9" s="349"/>
      <c r="I9" s="349"/>
      <c r="J9" s="349"/>
      <c r="K9" s="349"/>
      <c r="L9" s="349"/>
      <c r="M9" s="349"/>
      <c r="N9" s="192" t="s">
        <v>248</v>
      </c>
      <c r="O9" s="193"/>
      <c r="P9" s="194"/>
      <c r="Q9" s="194"/>
      <c r="R9" s="194"/>
      <c r="S9" s="194"/>
      <c r="T9" s="194"/>
      <c r="U9" s="194"/>
      <c r="V9" s="194"/>
      <c r="W9" s="194"/>
      <c r="X9" s="194"/>
      <c r="Y9" s="194"/>
      <c r="Z9" s="194"/>
      <c r="AA9" s="194"/>
      <c r="AB9" s="194"/>
      <c r="AC9" s="194"/>
      <c r="AD9" s="195"/>
      <c r="AE9" s="196"/>
      <c r="AF9" s="196"/>
      <c r="AG9" s="93"/>
      <c r="AH9" s="93"/>
      <c r="AI9" s="93"/>
      <c r="AJ9" s="93"/>
      <c r="AK9" s="93"/>
      <c r="AL9" s="93"/>
    </row>
    <row r="10" spans="1:39" ht="15.6" customHeight="1" x14ac:dyDescent="0.25">
      <c r="E10" s="322" t="s">
        <v>96</v>
      </c>
      <c r="F10" s="349"/>
      <c r="G10" s="349"/>
      <c r="H10" s="349"/>
      <c r="I10" s="349"/>
      <c r="J10" s="349"/>
      <c r="K10" s="349"/>
      <c r="L10" s="349"/>
      <c r="M10" s="349"/>
      <c r="N10" s="192" t="s">
        <v>252</v>
      </c>
      <c r="O10" s="193"/>
      <c r="P10" s="194"/>
      <c r="Q10" s="194"/>
      <c r="R10" s="194"/>
      <c r="S10" s="194"/>
      <c r="T10" s="194"/>
      <c r="U10" s="194"/>
      <c r="V10" s="194"/>
      <c r="W10" s="194"/>
      <c r="X10" s="194"/>
      <c r="Y10" s="194"/>
      <c r="Z10" s="194"/>
      <c r="AA10" s="194"/>
      <c r="AB10" s="194"/>
      <c r="AC10" s="194"/>
      <c r="AD10" s="195"/>
      <c r="AE10" s="196"/>
      <c r="AF10" s="196"/>
      <c r="AG10" s="93"/>
      <c r="AH10" s="93"/>
      <c r="AI10" s="93"/>
      <c r="AJ10" s="93"/>
      <c r="AK10" s="93"/>
      <c r="AL10" s="93"/>
    </row>
    <row r="11" spans="1:39" ht="15.6" customHeight="1" x14ac:dyDescent="0.25">
      <c r="E11" s="322" t="s">
        <v>66</v>
      </c>
      <c r="F11" s="349"/>
      <c r="G11" s="349"/>
      <c r="H11" s="349"/>
      <c r="I11" s="349"/>
      <c r="J11" s="349"/>
      <c r="K11" s="349"/>
      <c r="L11" s="349"/>
      <c r="M11" s="349"/>
      <c r="N11" s="189" t="s">
        <v>239</v>
      </c>
      <c r="O11" s="190"/>
      <c r="P11" s="197"/>
      <c r="Q11" s="197"/>
      <c r="R11" s="197"/>
      <c r="S11" s="197"/>
      <c r="T11" s="197"/>
      <c r="U11" s="197"/>
      <c r="V11" s="197"/>
      <c r="W11" s="197"/>
      <c r="X11" s="197"/>
      <c r="Y11" s="197"/>
      <c r="Z11" s="197"/>
      <c r="AA11" s="197"/>
      <c r="AB11" s="197"/>
      <c r="AC11" s="197"/>
      <c r="AD11" s="195"/>
      <c r="AE11" s="196"/>
      <c r="AF11" s="196"/>
      <c r="AG11" s="93"/>
      <c r="AH11" s="93"/>
      <c r="AI11" s="93"/>
      <c r="AJ11" s="93"/>
      <c r="AK11" s="93"/>
      <c r="AL11" s="93"/>
    </row>
    <row r="12" spans="1:39" ht="15.6" customHeight="1" x14ac:dyDescent="0.25">
      <c r="E12" s="322" t="s">
        <v>67</v>
      </c>
      <c r="F12" s="349"/>
      <c r="G12" s="349"/>
      <c r="H12" s="349"/>
      <c r="I12" s="349"/>
      <c r="J12" s="349"/>
      <c r="K12" s="349"/>
      <c r="L12" s="349"/>
      <c r="M12" s="349"/>
      <c r="N12" s="352" t="s">
        <v>240</v>
      </c>
      <c r="O12" s="353"/>
      <c r="P12" s="353"/>
      <c r="Q12" s="353"/>
      <c r="R12" s="353"/>
      <c r="S12" s="353"/>
      <c r="T12" s="353"/>
      <c r="U12" s="353"/>
      <c r="V12" s="353"/>
      <c r="W12" s="353"/>
      <c r="X12" s="353"/>
      <c r="Y12" s="353"/>
      <c r="Z12" s="353"/>
      <c r="AA12" s="353"/>
      <c r="AB12" s="353"/>
      <c r="AC12" s="353"/>
      <c r="AD12" s="353"/>
      <c r="AE12" s="353"/>
      <c r="AF12" s="353"/>
      <c r="AG12" s="93"/>
      <c r="AH12" s="93"/>
      <c r="AI12" s="93"/>
      <c r="AJ12" s="93"/>
      <c r="AK12" s="93"/>
      <c r="AL12" s="93"/>
    </row>
    <row r="13" spans="1:39" ht="15.6" customHeight="1" x14ac:dyDescent="0.25">
      <c r="E13" s="322" t="s">
        <v>68</v>
      </c>
      <c r="F13" s="349"/>
      <c r="G13" s="349"/>
      <c r="H13" s="349"/>
      <c r="I13" s="349"/>
      <c r="J13" s="349"/>
      <c r="K13" s="349"/>
      <c r="L13" s="349"/>
      <c r="M13" s="349"/>
      <c r="N13" s="352" t="s">
        <v>241</v>
      </c>
      <c r="O13" s="353"/>
      <c r="P13" s="353"/>
      <c r="Q13" s="353"/>
      <c r="R13" s="353"/>
      <c r="S13" s="353"/>
      <c r="T13" s="353"/>
      <c r="U13" s="353"/>
      <c r="V13" s="353"/>
      <c r="W13" s="353"/>
      <c r="X13" s="353"/>
      <c r="Y13" s="353"/>
      <c r="Z13" s="353"/>
      <c r="AA13" s="353"/>
      <c r="AB13" s="353"/>
      <c r="AC13" s="353"/>
      <c r="AD13" s="353"/>
      <c r="AE13" s="353"/>
      <c r="AF13" s="353"/>
      <c r="AG13" s="93"/>
      <c r="AH13" s="93"/>
      <c r="AI13" s="93"/>
      <c r="AJ13" s="93"/>
      <c r="AK13" s="93"/>
      <c r="AL13" s="93"/>
    </row>
    <row r="14" spans="1:39" ht="93.6" customHeight="1" x14ac:dyDescent="0.25">
      <c r="E14" s="350" t="s">
        <v>254</v>
      </c>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row>
    <row r="15" spans="1:39" ht="16.5" customHeight="1" x14ac:dyDescent="0.25">
      <c r="E15" s="351" t="s">
        <v>288</v>
      </c>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row>
    <row r="16" spans="1:39" ht="21" customHeight="1" x14ac:dyDescent="0.25">
      <c r="E16" s="350" t="s">
        <v>300</v>
      </c>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17"/>
    </row>
    <row r="17" spans="3:39" ht="21" customHeight="1" x14ac:dyDescent="0.25">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17"/>
    </row>
    <row r="18" spans="3:39" ht="14.45" customHeight="1" x14ac:dyDescent="0.25">
      <c r="E18" s="338" t="s">
        <v>308</v>
      </c>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17"/>
    </row>
    <row r="19" spans="3:39" ht="22.35" customHeight="1" x14ac:dyDescent="0.25">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17"/>
    </row>
    <row r="20" spans="3:39" ht="22.35" customHeight="1" thickBot="1" x14ac:dyDescent="0.3">
      <c r="C20" s="40" t="s">
        <v>242</v>
      </c>
      <c r="D20" s="198"/>
      <c r="E20" s="198"/>
      <c r="F20" s="181"/>
      <c r="G20" s="181"/>
      <c r="H20" s="182"/>
      <c r="I20" s="183"/>
      <c r="J20" s="182"/>
      <c r="K20" s="182"/>
      <c r="L20" s="182"/>
      <c r="M20" s="182"/>
      <c r="N20" s="182"/>
      <c r="O20" s="182"/>
      <c r="P20" s="184"/>
      <c r="Q20" s="184"/>
      <c r="R20" s="185"/>
      <c r="S20" s="185"/>
      <c r="T20" s="185"/>
      <c r="U20" s="185"/>
      <c r="V20" s="186"/>
      <c r="W20" s="181"/>
      <c r="X20" s="187"/>
      <c r="Y20" s="188"/>
      <c r="Z20" s="188"/>
      <c r="AA20" s="188"/>
      <c r="AB20" s="181"/>
      <c r="AC20" s="181"/>
      <c r="AD20" s="181"/>
      <c r="AE20" s="181"/>
      <c r="AF20" s="181"/>
      <c r="AG20" s="181"/>
      <c r="AH20" s="181"/>
      <c r="AI20" s="181"/>
      <c r="AJ20" s="181"/>
      <c r="AK20" s="181"/>
      <c r="AL20" s="181"/>
      <c r="AM20" s="17"/>
    </row>
    <row r="21" spans="3:39" ht="14.1" customHeight="1" x14ac:dyDescent="0.25">
      <c r="AM21" s="17"/>
    </row>
    <row r="22" spans="3:39" ht="40.5" customHeight="1" x14ac:dyDescent="0.25">
      <c r="D22" s="3"/>
      <c r="E22" s="324" t="s">
        <v>243</v>
      </c>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17"/>
    </row>
    <row r="23" spans="3:39" x14ac:dyDescent="0.25">
      <c r="E23" s="301" t="s">
        <v>73</v>
      </c>
      <c r="F23" s="302"/>
      <c r="G23" s="302"/>
      <c r="H23" s="302"/>
      <c r="I23" s="302"/>
      <c r="J23" s="302"/>
      <c r="K23" s="302"/>
      <c r="L23" s="302"/>
      <c r="M23" s="302"/>
      <c r="N23" s="302"/>
      <c r="O23" s="302"/>
      <c r="P23" s="303"/>
      <c r="Q23" s="213"/>
      <c r="R23" s="212" t="s">
        <v>151</v>
      </c>
      <c r="S23" s="212"/>
      <c r="T23" s="212"/>
      <c r="U23" s="212"/>
      <c r="V23" s="212"/>
      <c r="W23" s="212"/>
      <c r="X23" s="212"/>
      <c r="Y23" s="212"/>
      <c r="Z23" s="212"/>
      <c r="AA23" s="212"/>
      <c r="AB23" s="212"/>
      <c r="AC23" s="212"/>
      <c r="AD23" s="212"/>
      <c r="AE23" s="212"/>
      <c r="AF23" s="212"/>
      <c r="AG23" s="212"/>
      <c r="AH23" s="212"/>
      <c r="AI23" s="212"/>
      <c r="AJ23" s="212"/>
      <c r="AK23" s="212"/>
      <c r="AL23" s="212"/>
      <c r="AM23" s="17"/>
    </row>
    <row r="24" spans="3:39" x14ac:dyDescent="0.25">
      <c r="E24" s="304" t="s">
        <v>74</v>
      </c>
      <c r="F24" s="305"/>
      <c r="G24" s="305"/>
      <c r="H24" s="305"/>
      <c r="I24" s="305"/>
      <c r="J24" s="305"/>
      <c r="K24" s="305"/>
      <c r="L24" s="305"/>
      <c r="M24" s="305"/>
      <c r="N24" s="305"/>
      <c r="O24" s="305"/>
      <c r="P24" s="306"/>
      <c r="Q24" s="213"/>
      <c r="R24" s="212" t="s">
        <v>152</v>
      </c>
      <c r="S24" s="212"/>
      <c r="T24" s="212"/>
      <c r="U24" s="212"/>
      <c r="V24" s="212"/>
      <c r="W24" s="212"/>
      <c r="X24" s="212"/>
      <c r="Y24" s="212"/>
      <c r="Z24" s="212"/>
      <c r="AA24" s="212"/>
      <c r="AB24" s="212"/>
      <c r="AC24" s="212"/>
      <c r="AD24" s="212"/>
      <c r="AE24" s="212"/>
      <c r="AF24" s="212"/>
      <c r="AG24" s="212"/>
      <c r="AH24" s="212"/>
      <c r="AI24" s="212"/>
      <c r="AJ24" s="214"/>
      <c r="AK24" s="212"/>
      <c r="AL24" s="212"/>
      <c r="AM24" s="17"/>
    </row>
    <row r="25" spans="3:39" x14ac:dyDescent="0.25">
      <c r="E25" s="307" t="s">
        <v>75</v>
      </c>
      <c r="F25" s="308"/>
      <c r="G25" s="308"/>
      <c r="H25" s="308"/>
      <c r="I25" s="308"/>
      <c r="J25" s="308"/>
      <c r="K25" s="308"/>
      <c r="L25" s="308"/>
      <c r="M25" s="308"/>
      <c r="N25" s="308"/>
      <c r="O25" s="308"/>
      <c r="P25" s="309"/>
      <c r="Q25" s="213"/>
      <c r="R25" s="212" t="s">
        <v>249</v>
      </c>
      <c r="S25" s="212"/>
      <c r="T25" s="212"/>
      <c r="U25" s="212"/>
      <c r="V25" s="212"/>
      <c r="W25" s="212"/>
      <c r="X25" s="212"/>
      <c r="Y25" s="212"/>
      <c r="Z25" s="212"/>
      <c r="AA25" s="212"/>
      <c r="AB25" s="212"/>
      <c r="AC25" s="212"/>
      <c r="AD25" s="212"/>
      <c r="AE25" s="212"/>
      <c r="AF25" s="212"/>
      <c r="AG25" s="212"/>
      <c r="AH25" s="212"/>
      <c r="AI25" s="212"/>
      <c r="AJ25" s="212"/>
      <c r="AK25" s="212"/>
      <c r="AL25" s="212"/>
      <c r="AM25" s="17"/>
    </row>
    <row r="26" spans="3:39" x14ac:dyDescent="0.25">
      <c r="E26" s="310" t="s">
        <v>318</v>
      </c>
      <c r="F26" s="311"/>
      <c r="G26" s="311"/>
      <c r="H26" s="311"/>
      <c r="I26" s="311"/>
      <c r="J26" s="311"/>
      <c r="K26" s="311"/>
      <c r="L26" s="311"/>
      <c r="M26" s="311"/>
      <c r="N26" s="311"/>
      <c r="O26" s="311"/>
      <c r="P26" s="312"/>
      <c r="Q26" s="215"/>
      <c r="R26" s="78" t="s">
        <v>250</v>
      </c>
      <c r="S26" s="78"/>
      <c r="T26" s="78"/>
      <c r="U26" s="78"/>
      <c r="V26" s="78"/>
      <c r="W26" s="78"/>
      <c r="X26" s="78"/>
      <c r="Y26" s="78"/>
      <c r="Z26" s="78"/>
      <c r="AA26" s="78"/>
      <c r="AB26" s="78"/>
      <c r="AC26" s="78"/>
      <c r="AD26" s="78"/>
      <c r="AE26" s="78"/>
      <c r="AF26" s="78"/>
      <c r="AG26" s="78"/>
      <c r="AH26" s="78"/>
      <c r="AI26" s="78"/>
      <c r="AJ26" s="78"/>
      <c r="AK26" s="78"/>
      <c r="AL26" s="78"/>
      <c r="AM26" s="17"/>
    </row>
    <row r="27" spans="3:39" x14ac:dyDescent="0.25">
      <c r="E27" s="313"/>
      <c r="F27" s="314"/>
      <c r="G27" s="314"/>
      <c r="H27" s="314"/>
      <c r="I27" s="314"/>
      <c r="J27" s="314"/>
      <c r="K27" s="314"/>
      <c r="L27" s="314"/>
      <c r="M27" s="314"/>
      <c r="N27" s="314"/>
      <c r="O27" s="314"/>
      <c r="P27" s="315"/>
      <c r="Q27" s="74"/>
      <c r="R27" s="8" t="s">
        <v>253</v>
      </c>
      <c r="AM27" s="17"/>
    </row>
    <row r="28" spans="3:39" x14ac:dyDescent="0.25">
      <c r="E28" s="316"/>
      <c r="F28" s="317"/>
      <c r="G28" s="317"/>
      <c r="H28" s="317"/>
      <c r="I28" s="317"/>
      <c r="J28" s="317"/>
      <c r="K28" s="317"/>
      <c r="L28" s="317"/>
      <c r="M28" s="317"/>
      <c r="N28" s="317"/>
      <c r="O28" s="317"/>
      <c r="P28" s="318"/>
      <c r="Q28" s="216"/>
      <c r="R28" s="217" t="s">
        <v>251</v>
      </c>
      <c r="S28" s="218"/>
      <c r="T28" s="218"/>
      <c r="U28" s="218"/>
      <c r="V28" s="218"/>
      <c r="W28" s="218"/>
      <c r="X28" s="218"/>
      <c r="Y28" s="218"/>
      <c r="Z28" s="218"/>
      <c r="AA28" s="218"/>
      <c r="AB28" s="218"/>
      <c r="AC28" s="218"/>
      <c r="AD28" s="218"/>
      <c r="AE28" s="218"/>
      <c r="AF28" s="218"/>
      <c r="AG28" s="218"/>
      <c r="AH28" s="218"/>
      <c r="AI28" s="218"/>
      <c r="AJ28" s="218"/>
      <c r="AK28" s="218"/>
      <c r="AL28" s="218"/>
      <c r="AM28" s="17"/>
    </row>
    <row r="29" spans="3:39" x14ac:dyDescent="0.25">
      <c r="AM29" s="17"/>
    </row>
    <row r="30" spans="3:39" x14ac:dyDescent="0.25">
      <c r="E30" t="s">
        <v>334</v>
      </c>
      <c r="AM30" s="17"/>
    </row>
    <row r="31" spans="3:39" ht="14.45" customHeight="1" x14ac:dyDescent="0.25">
      <c r="E31" t="s">
        <v>335</v>
      </c>
      <c r="AM31" s="17"/>
    </row>
    <row r="32" spans="3:39" x14ac:dyDescent="0.25">
      <c r="AM32" s="17"/>
    </row>
    <row r="33" spans="3:39" ht="22.35" customHeight="1" thickBot="1" x14ac:dyDescent="0.3">
      <c r="C33" s="40" t="s">
        <v>65</v>
      </c>
      <c r="D33" s="181"/>
      <c r="E33" s="181"/>
      <c r="F33" s="181"/>
      <c r="G33" s="182"/>
      <c r="H33" s="183"/>
      <c r="I33" s="182"/>
      <c r="J33" s="182"/>
      <c r="K33" s="182"/>
      <c r="L33" s="182"/>
      <c r="M33" s="182"/>
      <c r="N33" s="182"/>
      <c r="O33" s="182"/>
      <c r="P33" s="182"/>
      <c r="Q33" s="184"/>
      <c r="R33" s="184"/>
      <c r="S33" s="185"/>
      <c r="T33" s="185"/>
      <c r="U33" s="185"/>
      <c r="V33" s="185"/>
      <c r="W33" s="186"/>
      <c r="X33" s="181"/>
      <c r="Y33" s="187"/>
      <c r="Z33" s="188"/>
      <c r="AA33" s="188"/>
      <c r="AB33" s="188"/>
      <c r="AC33" s="181"/>
      <c r="AD33" s="181"/>
      <c r="AE33" s="181"/>
      <c r="AF33" s="181"/>
      <c r="AG33" s="181"/>
      <c r="AH33" s="181"/>
      <c r="AI33" s="181"/>
      <c r="AJ33" s="181"/>
      <c r="AK33" s="181"/>
      <c r="AL33" s="181"/>
      <c r="AM33" s="17"/>
    </row>
    <row r="34" spans="3:39" ht="22.35" customHeight="1" x14ac:dyDescent="0.25">
      <c r="AM34" s="17"/>
    </row>
    <row r="35" spans="3:39" ht="77.099999999999994" customHeight="1" x14ac:dyDescent="0.25">
      <c r="E35" s="324" t="s">
        <v>336</v>
      </c>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17"/>
    </row>
    <row r="36" spans="3:39" ht="22.35" customHeight="1" thickBot="1" x14ac:dyDescent="0.3">
      <c r="D36" s="162"/>
      <c r="E36" s="325" t="s">
        <v>69</v>
      </c>
      <c r="F36" s="325"/>
      <c r="G36" s="325"/>
      <c r="H36" s="325"/>
      <c r="I36" s="325"/>
      <c r="J36" s="325"/>
      <c r="K36" s="325"/>
      <c r="L36" s="325"/>
      <c r="M36" s="326"/>
      <c r="N36" s="1" t="s">
        <v>70</v>
      </c>
      <c r="O36" s="1"/>
      <c r="AM36" s="17"/>
    </row>
    <row r="37" spans="3:39" ht="22.35" customHeight="1" x14ac:dyDescent="0.25">
      <c r="D37" s="199"/>
      <c r="E37" s="327" t="s">
        <v>58</v>
      </c>
      <c r="F37" s="327"/>
      <c r="G37" s="327"/>
      <c r="H37" s="327"/>
      <c r="I37" s="327"/>
      <c r="J37" s="327"/>
      <c r="K37" s="327"/>
      <c r="L37" s="327"/>
      <c r="M37" s="328"/>
      <c r="N37" s="329" t="str">
        <f>'A | Basisdaten'!D86</f>
        <v>û</v>
      </c>
      <c r="O37" s="329"/>
      <c r="P37" s="274" t="str">
        <f>'A | Basisdaten'!Q86</f>
        <v>Antragsseite ist noch nicht vollständig ausgefüllt</v>
      </c>
      <c r="Q37" s="163"/>
      <c r="R37" s="163"/>
      <c r="S37" s="163"/>
      <c r="T37" s="163"/>
      <c r="U37" s="163"/>
      <c r="V37" s="163"/>
      <c r="W37" s="163"/>
      <c r="X37" s="163"/>
      <c r="Y37" s="163"/>
      <c r="Z37" s="163"/>
      <c r="AA37" s="163"/>
      <c r="AB37" s="163"/>
      <c r="AC37" s="163"/>
      <c r="AD37" s="19"/>
      <c r="AE37" s="19"/>
      <c r="AF37" s="19"/>
      <c r="AG37" s="19"/>
      <c r="AH37" s="19"/>
      <c r="AM37" s="17"/>
    </row>
    <row r="38" spans="3:39" ht="22.35" customHeight="1" x14ac:dyDescent="0.25">
      <c r="D38" s="199"/>
      <c r="E38" s="321" t="s">
        <v>101</v>
      </c>
      <c r="F38" s="321"/>
      <c r="G38" s="321"/>
      <c r="H38" s="321"/>
      <c r="I38" s="321"/>
      <c r="J38" s="321"/>
      <c r="K38" s="321"/>
      <c r="L38" s="321"/>
      <c r="M38" s="322"/>
      <c r="N38" s="323" t="str">
        <f>'B | Arbeitsplan'!D152</f>
        <v>û</v>
      </c>
      <c r="O38" s="323"/>
      <c r="P38" s="275" t="str">
        <f>'B | Arbeitsplan'!Q152</f>
        <v>Antragsseite ist noch nicht vollständig ausgefüllt</v>
      </c>
      <c r="Q38" s="164"/>
      <c r="R38" s="164"/>
      <c r="S38" s="164"/>
      <c r="T38" s="164"/>
      <c r="U38" s="164"/>
      <c r="V38" s="164"/>
      <c r="W38" s="164"/>
      <c r="X38" s="164"/>
      <c r="Y38" s="164"/>
      <c r="Z38" s="164"/>
      <c r="AA38" s="164"/>
      <c r="AB38" s="164"/>
      <c r="AC38" s="164"/>
      <c r="AD38" s="16"/>
      <c r="AE38" s="16"/>
      <c r="AF38" s="16"/>
      <c r="AG38" s="16"/>
      <c r="AH38" s="16"/>
      <c r="AM38" s="17"/>
    </row>
    <row r="39" spans="3:39" ht="22.35" customHeight="1" x14ac:dyDescent="0.25">
      <c r="D39" s="199"/>
      <c r="E39" s="321" t="s">
        <v>96</v>
      </c>
      <c r="F39" s="321"/>
      <c r="G39" s="321"/>
      <c r="H39" s="321"/>
      <c r="I39" s="321"/>
      <c r="J39" s="321"/>
      <c r="K39" s="321"/>
      <c r="L39" s="321"/>
      <c r="M39" s="322"/>
      <c r="N39" s="323" t="str">
        <f>'C | Zeitplan'!D40</f>
        <v>û</v>
      </c>
      <c r="O39" s="323"/>
      <c r="P39" s="275" t="str">
        <f>'C | Zeitplan'!Q40</f>
        <v>Antragsseite ist noch nicht vollständig ausgefüllt</v>
      </c>
      <c r="Q39" s="164"/>
      <c r="R39" s="164"/>
      <c r="S39" s="164"/>
      <c r="T39" s="164"/>
      <c r="U39" s="164"/>
      <c r="V39" s="164"/>
      <c r="W39" s="164"/>
      <c r="X39" s="164"/>
      <c r="Y39" s="164"/>
      <c r="Z39" s="164"/>
      <c r="AA39" s="164"/>
      <c r="AB39" s="164"/>
      <c r="AC39" s="164"/>
      <c r="AD39" s="16"/>
      <c r="AE39" s="16"/>
      <c r="AF39" s="16"/>
      <c r="AG39" s="16"/>
      <c r="AH39" s="16"/>
      <c r="AM39" s="17"/>
    </row>
    <row r="40" spans="3:39" ht="22.35" customHeight="1" x14ac:dyDescent="0.25">
      <c r="D40" s="199"/>
      <c r="E40" s="321" t="s">
        <v>66</v>
      </c>
      <c r="F40" s="321"/>
      <c r="G40" s="321"/>
      <c r="H40" s="321"/>
      <c r="I40" s="321"/>
      <c r="J40" s="321"/>
      <c r="K40" s="321"/>
      <c r="L40" s="321"/>
      <c r="M40" s="322"/>
      <c r="N40" s="323" t="str">
        <f>'D | Ressourcenplan'!F59</f>
        <v>û</v>
      </c>
      <c r="O40" s="323"/>
      <c r="P40" s="275" t="str">
        <f>'D | Ressourcenplan'!G59</f>
        <v>Antragsseite ist noch nicht vollständig ausgefüllt</v>
      </c>
      <c r="Q40" s="164"/>
      <c r="R40" s="164"/>
      <c r="S40" s="164"/>
      <c r="T40" s="164"/>
      <c r="U40" s="164"/>
      <c r="V40" s="164"/>
      <c r="W40" s="164"/>
      <c r="X40" s="164"/>
      <c r="Y40" s="164"/>
      <c r="Z40" s="164"/>
      <c r="AA40" s="164"/>
      <c r="AB40" s="164"/>
      <c r="AC40" s="164"/>
      <c r="AD40" s="16"/>
      <c r="AE40" s="16"/>
      <c r="AF40" s="16"/>
      <c r="AG40" s="16"/>
      <c r="AH40" s="16"/>
      <c r="AM40" s="17"/>
    </row>
    <row r="41" spans="3:39" ht="22.5" x14ac:dyDescent="0.25">
      <c r="D41" s="199"/>
      <c r="E41" s="321" t="s">
        <v>67</v>
      </c>
      <c r="F41" s="321"/>
      <c r="G41" s="321"/>
      <c r="H41" s="321"/>
      <c r="I41" s="321"/>
      <c r="J41" s="321"/>
      <c r="K41" s="321"/>
      <c r="L41" s="321"/>
      <c r="M41" s="322"/>
      <c r="N41" s="323" t="str">
        <f>'E | Bestätigungen'!D54</f>
        <v>û</v>
      </c>
      <c r="O41" s="323"/>
      <c r="P41" s="275" t="str">
        <f>'E | Bestätigungen'!$Q$54</f>
        <v>Antragsseite ist noch nicht vollständig ausgefüllt</v>
      </c>
      <c r="Q41" s="164"/>
      <c r="R41" s="164"/>
      <c r="S41" s="164"/>
      <c r="T41" s="164"/>
      <c r="U41" s="164"/>
      <c r="V41" s="164"/>
      <c r="W41" s="164"/>
      <c r="X41" s="164"/>
      <c r="Y41" s="164"/>
      <c r="Z41" s="164"/>
      <c r="AA41" s="164"/>
      <c r="AB41" s="164"/>
      <c r="AC41" s="164"/>
      <c r="AD41" s="16"/>
      <c r="AE41" s="16"/>
      <c r="AF41" s="16"/>
      <c r="AG41" s="16"/>
      <c r="AH41" s="16"/>
    </row>
    <row r="42" spans="3:39" ht="22.5" x14ac:dyDescent="0.25">
      <c r="D42" s="199"/>
      <c r="E42" s="341" t="s">
        <v>68</v>
      </c>
      <c r="F42" s="341"/>
      <c r="G42" s="341"/>
      <c r="H42" s="341"/>
      <c r="I42" s="341"/>
      <c r="J42" s="341"/>
      <c r="K42" s="341"/>
      <c r="L42" s="341"/>
      <c r="M42" s="342"/>
      <c r="N42" s="343" t="str">
        <f>'F | Anlagen'!D54</f>
        <v>û</v>
      </c>
      <c r="O42" s="343"/>
      <c r="P42" s="276" t="str">
        <f>'F | Anlagen'!Q54</f>
        <v>Antragsseite ist noch nicht vollständig ausgefüllt</v>
      </c>
      <c r="Q42" s="165"/>
      <c r="R42" s="165"/>
      <c r="S42" s="165"/>
      <c r="T42" s="165"/>
      <c r="U42" s="165"/>
      <c r="V42" s="165"/>
      <c r="W42" s="165"/>
      <c r="X42" s="165"/>
      <c r="Y42" s="165"/>
      <c r="Z42" s="165"/>
      <c r="AA42" s="165"/>
      <c r="AB42" s="165"/>
      <c r="AC42" s="165"/>
      <c r="AD42" s="16"/>
      <c r="AE42" s="16"/>
      <c r="AF42" s="16"/>
      <c r="AG42" s="16"/>
      <c r="AH42" s="16"/>
    </row>
    <row r="43" spans="3:39" ht="21" customHeight="1" x14ac:dyDescent="0.25"/>
    <row r="44" spans="3:39" ht="19.5" thickBot="1" x14ac:dyDescent="0.3">
      <c r="C44" s="40" t="s">
        <v>244</v>
      </c>
      <c r="D44" s="181"/>
      <c r="E44" s="181"/>
      <c r="F44" s="181"/>
      <c r="G44" s="182"/>
      <c r="H44" s="183"/>
      <c r="I44" s="182"/>
      <c r="J44" s="182"/>
      <c r="K44" s="182"/>
      <c r="L44" s="182"/>
      <c r="M44" s="182"/>
      <c r="N44" s="182"/>
      <c r="O44" s="182"/>
      <c r="P44" s="182"/>
      <c r="Q44" s="184"/>
      <c r="R44" s="184"/>
      <c r="S44" s="185"/>
      <c r="T44" s="185"/>
      <c r="U44" s="185"/>
      <c r="V44" s="185"/>
      <c r="W44" s="186"/>
      <c r="X44" s="181"/>
      <c r="Y44" s="187"/>
      <c r="Z44" s="188"/>
      <c r="AA44" s="188"/>
      <c r="AB44" s="188"/>
      <c r="AC44" s="181"/>
      <c r="AD44" s="181"/>
      <c r="AE44" s="181"/>
      <c r="AF44" s="181"/>
      <c r="AG44" s="181"/>
      <c r="AH44" s="181"/>
      <c r="AI44" s="181"/>
      <c r="AJ44" s="181"/>
      <c r="AK44" s="181"/>
      <c r="AL44" s="181"/>
    </row>
    <row r="45" spans="3:39" ht="18.75" x14ac:dyDescent="0.25">
      <c r="D45" s="20"/>
      <c r="E45" s="21"/>
      <c r="F45" s="21"/>
      <c r="G45" s="22"/>
      <c r="H45" s="23"/>
      <c r="I45" s="22"/>
      <c r="J45" s="22"/>
      <c r="K45" s="22"/>
      <c r="L45" s="22"/>
      <c r="M45" s="22"/>
      <c r="N45" s="22"/>
      <c r="O45" s="22"/>
      <c r="P45" s="22"/>
      <c r="Q45" s="24"/>
      <c r="R45" s="24"/>
      <c r="S45" s="25"/>
      <c r="T45" s="25"/>
      <c r="U45" s="25"/>
      <c r="V45" s="25"/>
      <c r="W45" s="26"/>
      <c r="X45" s="21"/>
      <c r="Y45" s="27"/>
      <c r="Z45" s="101"/>
      <c r="AA45" s="101"/>
      <c r="AB45" s="101"/>
      <c r="AC45" s="21"/>
      <c r="AD45" s="21"/>
      <c r="AE45" s="21"/>
      <c r="AF45" s="21"/>
      <c r="AG45" s="21"/>
      <c r="AH45" s="21"/>
      <c r="AI45" s="21"/>
      <c r="AJ45" s="21"/>
      <c r="AK45" s="21"/>
      <c r="AL45" s="21"/>
    </row>
    <row r="46" spans="3:39" ht="31.5" customHeight="1" x14ac:dyDescent="0.25">
      <c r="D46" s="92"/>
      <c r="E46" s="200" t="s">
        <v>61</v>
      </c>
      <c r="F46" s="201"/>
      <c r="G46" s="201"/>
      <c r="H46" s="324" t="s">
        <v>332</v>
      </c>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row>
    <row r="47" spans="3:39" ht="114.95" customHeight="1" x14ac:dyDescent="0.25">
      <c r="E47" s="202" t="s">
        <v>62</v>
      </c>
      <c r="F47" s="8"/>
      <c r="G47" s="8"/>
      <c r="H47" s="324" t="s">
        <v>319</v>
      </c>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row>
    <row r="48" spans="3:39" ht="22.35" customHeight="1" x14ac:dyDescent="0.25">
      <c r="E48" s="202"/>
      <c r="F48" s="8"/>
      <c r="G48" s="8"/>
      <c r="H48" s="337" t="s">
        <v>301</v>
      </c>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row>
    <row r="49" spans="3:38" ht="65.099999999999994" customHeight="1" x14ac:dyDescent="0.25">
      <c r="E49" s="202" t="s">
        <v>63</v>
      </c>
      <c r="F49" s="8"/>
      <c r="G49" s="8"/>
      <c r="H49" s="333" t="s">
        <v>323</v>
      </c>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row>
    <row r="50" spans="3:38" ht="21" customHeight="1" x14ac:dyDescent="0.25">
      <c r="E50" s="202" t="s">
        <v>64</v>
      </c>
      <c r="F50" s="8"/>
      <c r="G50" s="8"/>
      <c r="H50" s="14" t="s">
        <v>287</v>
      </c>
      <c r="I50" s="14"/>
      <c r="J50" s="14"/>
      <c r="K50" s="14"/>
      <c r="L50" s="14"/>
      <c r="M50" s="14"/>
      <c r="N50" s="14"/>
      <c r="O50" s="14"/>
      <c r="P50" s="14"/>
      <c r="Q50" s="14"/>
      <c r="R50" s="14"/>
      <c r="S50" s="14"/>
      <c r="T50" s="14"/>
      <c r="U50" s="14"/>
      <c r="V50" s="14"/>
      <c r="W50" s="14"/>
      <c r="X50" s="14"/>
      <c r="Y50" s="8"/>
      <c r="Z50" s="8"/>
      <c r="AA50" s="8"/>
      <c r="AB50" s="8"/>
      <c r="AC50" s="8"/>
      <c r="AD50" s="8"/>
      <c r="AE50" s="8"/>
      <c r="AF50" s="8"/>
      <c r="AG50" s="8"/>
      <c r="AH50" s="8"/>
      <c r="AI50" s="8"/>
      <c r="AJ50" s="8"/>
      <c r="AK50" s="8"/>
      <c r="AL50" s="8"/>
    </row>
    <row r="51" spans="3:38" ht="21" customHeight="1" x14ac:dyDescent="0.25">
      <c r="E51" s="344" t="s">
        <v>417</v>
      </c>
      <c r="F51" s="345"/>
      <c r="G51" s="345"/>
      <c r="H51" s="333" t="s">
        <v>408</v>
      </c>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row>
    <row r="52" spans="3:38" x14ac:dyDescent="0.25">
      <c r="E52" s="345"/>
      <c r="F52" s="345"/>
      <c r="G52" s="345"/>
      <c r="N52" s="221" t="s">
        <v>147</v>
      </c>
    </row>
    <row r="53" spans="3:38" x14ac:dyDescent="0.25">
      <c r="N53" s="16" t="s">
        <v>245</v>
      </c>
    </row>
    <row r="54" spans="3:38" x14ac:dyDescent="0.25">
      <c r="N54" s="28" t="s">
        <v>246</v>
      </c>
    </row>
    <row r="55" spans="3:38" ht="20.100000000000001" customHeight="1" x14ac:dyDescent="0.25">
      <c r="N55" s="8" t="s">
        <v>148</v>
      </c>
    </row>
    <row r="56" spans="3:38" ht="20.100000000000001" customHeight="1" x14ac:dyDescent="0.25">
      <c r="H56" s="336" t="s">
        <v>285</v>
      </c>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row>
    <row r="57" spans="3:38" s="299" customFormat="1" ht="50.1" customHeight="1" x14ac:dyDescent="0.25">
      <c r="D57" s="199"/>
      <c r="E57" s="344" t="s">
        <v>416</v>
      </c>
      <c r="F57" s="345"/>
      <c r="G57" s="345"/>
      <c r="H57" s="333" t="s">
        <v>418</v>
      </c>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298"/>
    </row>
    <row r="58" spans="3:38" ht="36.75" customHeight="1" x14ac:dyDescent="0.25">
      <c r="E58" s="202" t="s">
        <v>149</v>
      </c>
      <c r="F58" s="8"/>
      <c r="H58" s="334" t="s">
        <v>348</v>
      </c>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row>
    <row r="59" spans="3:38" ht="21" customHeight="1" x14ac:dyDescent="0.25">
      <c r="E59" s="202"/>
      <c r="F59" s="8"/>
      <c r="H59" s="338" t="s">
        <v>302</v>
      </c>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row>
    <row r="60" spans="3:38" ht="36" customHeight="1" x14ac:dyDescent="0.25">
      <c r="E60" s="202"/>
      <c r="F60" s="8"/>
      <c r="H60" s="339" t="s">
        <v>314</v>
      </c>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row>
    <row r="61" spans="3:38" ht="20.100000000000001" customHeight="1" x14ac:dyDescent="0.25">
      <c r="E61" s="1"/>
    </row>
    <row r="62" spans="3:38" ht="21.75" thickBot="1" x14ac:dyDescent="0.4">
      <c r="C62" s="203" t="s">
        <v>71</v>
      </c>
      <c r="D62" s="204"/>
      <c r="E62" s="204"/>
      <c r="F62" s="204"/>
      <c r="G62" s="205"/>
      <c r="H62" s="206"/>
      <c r="I62" s="205"/>
      <c r="J62" s="205"/>
      <c r="K62" s="205"/>
      <c r="L62" s="205"/>
      <c r="M62" s="205"/>
      <c r="N62" s="205"/>
      <c r="O62" s="205"/>
      <c r="P62" s="205"/>
      <c r="Q62" s="207"/>
      <c r="R62" s="207"/>
      <c r="S62" s="207"/>
      <c r="T62" s="207"/>
      <c r="U62" s="207"/>
      <c r="V62" s="207"/>
      <c r="W62" s="208"/>
      <c r="X62" s="204"/>
      <c r="Y62" s="209"/>
      <c r="Z62" s="210"/>
      <c r="AA62" s="210"/>
      <c r="AB62" s="210"/>
      <c r="AC62" s="204"/>
      <c r="AD62" s="204"/>
      <c r="AE62" s="204"/>
      <c r="AF62" s="204"/>
      <c r="AG62" s="204"/>
      <c r="AH62" s="204"/>
      <c r="AI62" s="204"/>
      <c r="AJ62" s="204"/>
      <c r="AK62" s="204"/>
      <c r="AL62" s="204"/>
    </row>
    <row r="63" spans="3:38" x14ac:dyDescent="0.25">
      <c r="E63" s="59"/>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row>
    <row r="64" spans="3:38" ht="28.5" customHeight="1" x14ac:dyDescent="0.25">
      <c r="E64" s="335" t="s">
        <v>247</v>
      </c>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row>
    <row r="65" spans="28:37" x14ac:dyDescent="0.25">
      <c r="AB65" s="319" t="s">
        <v>309</v>
      </c>
      <c r="AC65" s="320"/>
      <c r="AD65" s="320"/>
      <c r="AE65" s="320"/>
      <c r="AF65" s="320"/>
      <c r="AG65" s="320"/>
      <c r="AH65" s="330" t="s">
        <v>419</v>
      </c>
      <c r="AI65" s="331"/>
      <c r="AJ65" s="331"/>
      <c r="AK65" s="332"/>
    </row>
  </sheetData>
  <sheetProtection password="EBCC" sheet="1" formatColumns="0" selectLockedCells="1"/>
  <mergeCells count="48">
    <mergeCell ref="E51:G52"/>
    <mergeCell ref="C4:AL4"/>
    <mergeCell ref="E7:AL7"/>
    <mergeCell ref="E8:M8"/>
    <mergeCell ref="E14:AL14"/>
    <mergeCell ref="E15:AL15"/>
    <mergeCell ref="E16:AL17"/>
    <mergeCell ref="E22:AL22"/>
    <mergeCell ref="E9:M9"/>
    <mergeCell ref="E11:M11"/>
    <mergeCell ref="E12:M12"/>
    <mergeCell ref="N12:AF12"/>
    <mergeCell ref="E13:M13"/>
    <mergeCell ref="N13:AF13"/>
    <mergeCell ref="E10:M10"/>
    <mergeCell ref="E18:AL18"/>
    <mergeCell ref="H51:AL51"/>
    <mergeCell ref="H58:AL58"/>
    <mergeCell ref="E64:AL64"/>
    <mergeCell ref="E39:M39"/>
    <mergeCell ref="N39:O39"/>
    <mergeCell ref="H46:AL46"/>
    <mergeCell ref="H47:AL47"/>
    <mergeCell ref="H49:AL49"/>
    <mergeCell ref="H56:AL56"/>
    <mergeCell ref="H48:AL48"/>
    <mergeCell ref="H59:AL59"/>
    <mergeCell ref="H60:AL60"/>
    <mergeCell ref="E42:M42"/>
    <mergeCell ref="N42:O42"/>
    <mergeCell ref="H57:AK57"/>
    <mergeCell ref="E57:G57"/>
    <mergeCell ref="E23:P23"/>
    <mergeCell ref="E24:P24"/>
    <mergeCell ref="E25:P25"/>
    <mergeCell ref="E26:P28"/>
    <mergeCell ref="AB65:AG65"/>
    <mergeCell ref="E38:M38"/>
    <mergeCell ref="N38:O38"/>
    <mergeCell ref="E40:M40"/>
    <mergeCell ref="N40:O40"/>
    <mergeCell ref="E41:M41"/>
    <mergeCell ref="N41:O41"/>
    <mergeCell ref="E35:AL35"/>
    <mergeCell ref="E36:M36"/>
    <mergeCell ref="E37:M37"/>
    <mergeCell ref="N37:O37"/>
    <mergeCell ref="AH65:AK65"/>
  </mergeCells>
  <conditionalFormatting sqref="N37:N42">
    <cfRule type="expression" dxfId="171" priority="2">
      <formula>IF($N37="ü",TRUE,FALSE)</formula>
    </cfRule>
  </conditionalFormatting>
  <conditionalFormatting sqref="P37:P42">
    <cfRule type="expression" dxfId="170" priority="4">
      <formula>IF($N37="ü", TRUE,FALSE)</formula>
    </cfRule>
  </conditionalFormatting>
  <hyperlinks>
    <hyperlink ref="E37:J37" location="'A | Basisdaten FSP2'!A1" display="A | Basisdaten"/>
    <hyperlink ref="E37:M37" location="'A | Basisdaten'!A1" display="A | Basisdaten"/>
    <hyperlink ref="E38:M38" location="'B | Arbeitsplan'!A1" display="B | Arbeitsplan"/>
    <hyperlink ref="E39:M39" location="'C | Zeitplan'!A1" display="C | Zeitplan"/>
    <hyperlink ref="E40:M40" location="'D | Ressourcenplan'!A1" display="D | Ressourcenplan"/>
    <hyperlink ref="E41:M41" location="'E | Bestätigungen'!A1" display="E | Bestätigungen"/>
    <hyperlink ref="E42:M42" location="'F | Anlagen'!A1" display="F | Anlagen"/>
    <hyperlink ref="E8:J8" location="'A | Basisdaten FSP2'!A1" display="A | Basisdaten"/>
    <hyperlink ref="E8:M8" location="'A | Basisdaten'!A1" display="A | Basisdaten"/>
    <hyperlink ref="E9:M9" location="'B | Arbeitsplan'!A1" display="B | Arbeitsplan"/>
    <hyperlink ref="E10:M10" location="'C | Zeitplan'!A1" display="C | Zeitplan"/>
    <hyperlink ref="E11:M11" location="'D | Ressourcenplan'!A1" display="D | Ressourcenplan"/>
    <hyperlink ref="E12:M12" location="'E | Bestätigungen'!A1" display="E | Bestätigungen"/>
    <hyperlink ref="E13:M13" location="'F | Anlagen'!A1" display="F | Anlagen"/>
    <hyperlink ref="H48:AL48" r:id="rId1" display="easy-Online"/>
    <hyperlink ref="H59:AL59" r:id="rId2" display="Jira-Portal"/>
    <hyperlink ref="E18:AL18" r:id="rId3" display="Link Website"/>
  </hyperlinks>
  <pageMargins left="0.7" right="0.7" top="0.75" bottom="0.75" header="0.3" footer="0.3"/>
  <pageSetup scale="64" orientation="portrait" r:id="rId4"/>
  <rowBreaks count="1" manualBreakCount="1">
    <brk id="42" min="1" max="40" man="1"/>
  </row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79998168889431442"/>
    <pageSetUpPr fitToPage="1"/>
  </sheetPr>
  <dimension ref="B2:AR90"/>
  <sheetViews>
    <sheetView showGridLines="0" zoomScaleNormal="100" zoomScaleSheetLayoutView="100" workbookViewId="0">
      <selection activeCell="M30" sqref="M30:AL30"/>
    </sheetView>
  </sheetViews>
  <sheetFormatPr baseColWidth="10" defaultColWidth="11.42578125" defaultRowHeight="12" x14ac:dyDescent="0.2"/>
  <cols>
    <col min="1" max="23" width="3.42578125" style="32" customWidth="1"/>
    <col min="24" max="24" width="3.42578125" style="67" customWidth="1"/>
    <col min="25" max="40" width="3.42578125" style="32" customWidth="1"/>
    <col min="41" max="41" width="228.140625" style="67" customWidth="1"/>
    <col min="42" max="42" width="5" style="32" customWidth="1"/>
    <col min="43" max="43" width="14.42578125" style="32" hidden="1" customWidth="1"/>
    <col min="44" max="44" width="11.42578125" style="32" hidden="1" customWidth="1"/>
    <col min="45" max="16384" width="11.42578125" style="32"/>
  </cols>
  <sheetData>
    <row r="2" spans="3:44" ht="12" customHeight="1" x14ac:dyDescent="0.25">
      <c r="C2" s="31"/>
      <c r="D2"/>
      <c r="E2"/>
      <c r="F2"/>
      <c r="G2"/>
      <c r="H2"/>
      <c r="I2"/>
      <c r="J2"/>
      <c r="K2"/>
      <c r="L2"/>
      <c r="M2"/>
      <c r="N2"/>
      <c r="O2"/>
      <c r="P2"/>
      <c r="Q2"/>
      <c r="R2"/>
      <c r="S2"/>
      <c r="T2"/>
      <c r="U2"/>
      <c r="V2"/>
      <c r="W2"/>
      <c r="X2"/>
      <c r="Y2"/>
      <c r="Z2"/>
      <c r="AA2"/>
      <c r="AB2"/>
      <c r="AC2"/>
      <c r="AD2"/>
      <c r="AE2"/>
      <c r="AF2"/>
      <c r="AG2"/>
      <c r="AH2"/>
      <c r="AI2"/>
      <c r="AJ2"/>
      <c r="AK2"/>
      <c r="AL2"/>
      <c r="AO2" s="236"/>
      <c r="AP2" s="33"/>
      <c r="AQ2" s="33"/>
      <c r="AR2" s="33"/>
    </row>
    <row r="3" spans="3:44" ht="12" customHeight="1" x14ac:dyDescent="0.25">
      <c r="C3" s="166" t="s">
        <v>289</v>
      </c>
      <c r="D3"/>
      <c r="E3"/>
      <c r="F3"/>
      <c r="G3"/>
      <c r="H3"/>
      <c r="I3"/>
      <c r="J3"/>
      <c r="K3"/>
      <c r="L3"/>
      <c r="M3"/>
      <c r="N3"/>
      <c r="O3"/>
      <c r="P3"/>
      <c r="Q3"/>
      <c r="R3"/>
      <c r="S3"/>
      <c r="T3"/>
      <c r="U3"/>
      <c r="V3"/>
      <c r="W3"/>
      <c r="X3"/>
      <c r="Y3"/>
      <c r="Z3"/>
      <c r="AA3"/>
      <c r="AB3"/>
      <c r="AC3"/>
      <c r="AD3"/>
      <c r="AE3"/>
      <c r="AF3"/>
      <c r="AG3"/>
      <c r="AH3"/>
      <c r="AI3"/>
      <c r="AJ3"/>
      <c r="AK3"/>
      <c r="AL3" s="264" t="s">
        <v>419</v>
      </c>
      <c r="AO3"/>
      <c r="AP3" s="31"/>
      <c r="AQ3" s="34" t="s">
        <v>56</v>
      </c>
      <c r="AR3" s="34" t="s">
        <v>54</v>
      </c>
    </row>
    <row r="4" spans="3:44" s="9" customFormat="1" ht="30" customHeight="1" x14ac:dyDescent="0.25">
      <c r="C4" s="346" t="s">
        <v>58</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54"/>
    </row>
    <row r="5" spans="3:44" s="9" customFormat="1" ht="20.100000000000001" customHeight="1" x14ac:dyDescent="0.25">
      <c r="D5" s="30"/>
      <c r="E5" s="30"/>
      <c r="F5" s="30"/>
      <c r="G5" s="30"/>
      <c r="H5" s="30"/>
      <c r="I5" s="30"/>
      <c r="J5" s="30"/>
      <c r="K5" s="30"/>
      <c r="L5" s="30"/>
      <c r="M5" s="30"/>
      <c r="N5" s="30"/>
      <c r="O5" s="1" t="s">
        <v>350</v>
      </c>
      <c r="P5" s="36"/>
      <c r="Q5" s="36"/>
      <c r="R5" s="37"/>
      <c r="S5" s="37"/>
      <c r="T5" s="37"/>
      <c r="U5" s="37"/>
      <c r="V5" s="32"/>
      <c r="X5" s="38"/>
      <c r="Y5" s="39"/>
      <c r="Z5" s="39"/>
      <c r="AA5" s="39"/>
    </row>
    <row r="6" spans="3:44" s="9" customFormat="1" ht="19.5" thickBot="1" x14ac:dyDescent="0.3">
      <c r="C6" s="40" t="s">
        <v>53</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59" t="s">
        <v>163</v>
      </c>
    </row>
    <row r="7" spans="3:44" s="9" customFormat="1" ht="10.35" customHeight="1" x14ac:dyDescent="0.2">
      <c r="D7" s="49"/>
      <c r="E7" s="49"/>
      <c r="F7" s="30"/>
      <c r="G7" s="50"/>
      <c r="H7" s="30"/>
      <c r="I7" s="30"/>
      <c r="J7" s="30"/>
      <c r="K7" s="30"/>
      <c r="L7" s="30"/>
      <c r="M7" s="30"/>
      <c r="N7" s="30"/>
      <c r="O7" s="30"/>
      <c r="P7" s="36"/>
      <c r="Q7" s="36"/>
      <c r="R7" s="37"/>
      <c r="S7" s="37"/>
      <c r="T7" s="37"/>
      <c r="U7" s="37"/>
      <c r="V7" s="32"/>
      <c r="X7" s="38"/>
      <c r="Y7" s="39"/>
      <c r="Z7" s="39"/>
      <c r="AA7" s="39"/>
      <c r="AO7" s="237"/>
    </row>
    <row r="8" spans="3:44" s="9" customFormat="1" ht="20.100000000000001" customHeight="1" x14ac:dyDescent="0.25">
      <c r="C8" s="277">
        <v>1</v>
      </c>
      <c r="D8" s="355" t="s">
        <v>150</v>
      </c>
      <c r="E8" s="355"/>
      <c r="F8" s="355"/>
      <c r="G8" s="355"/>
      <c r="H8" s="355"/>
      <c r="I8" s="355"/>
      <c r="J8" s="355"/>
      <c r="K8" s="355"/>
      <c r="L8" s="355"/>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8"/>
      <c r="AN8" s="8"/>
      <c r="AO8" s="238" t="s">
        <v>280</v>
      </c>
      <c r="AP8" s="8"/>
      <c r="AQ8" s="8"/>
      <c r="AR8" s="8" t="str">
        <f>IF(OR(M8="", M8="bitte auswählen"), "NICHT OK", "OK")</f>
        <v>NICHT OK</v>
      </c>
    </row>
    <row r="9" spans="3:44" s="9" customFormat="1" ht="6" customHeight="1" x14ac:dyDescent="0.25">
      <c r="C9" s="8"/>
      <c r="D9" s="51"/>
      <c r="E9" s="51"/>
      <c r="F9" s="51"/>
      <c r="G9" s="51"/>
      <c r="H9" s="51"/>
      <c r="I9" s="51"/>
      <c r="J9" s="51"/>
      <c r="K9" s="8"/>
      <c r="L9" s="8"/>
      <c r="M9" s="8"/>
      <c r="N9" s="8"/>
      <c r="O9" s="8"/>
      <c r="P9" s="8"/>
      <c r="Q9" s="8"/>
      <c r="R9" s="8"/>
      <c r="S9" s="8"/>
      <c r="T9" s="8"/>
      <c r="U9" s="8"/>
      <c r="V9" s="4"/>
      <c r="W9" s="4"/>
      <c r="X9" s="4"/>
      <c r="Y9" s="4"/>
      <c r="Z9" s="4"/>
      <c r="AA9" s="4"/>
      <c r="AB9"/>
      <c r="AC9"/>
      <c r="AD9"/>
      <c r="AE9"/>
      <c r="AF9"/>
      <c r="AG9" s="8"/>
      <c r="AH9" s="8"/>
      <c r="AI9" s="8"/>
      <c r="AJ9" s="8"/>
      <c r="AK9" s="8"/>
      <c r="AL9" s="8"/>
      <c r="AM9" s="8"/>
      <c r="AN9" s="8"/>
      <c r="AO9" s="238"/>
      <c r="AP9" s="8"/>
      <c r="AQ9" s="8"/>
      <c r="AR9" s="8"/>
    </row>
    <row r="10" spans="3:44" s="9" customFormat="1" ht="20.100000000000001" customHeight="1" x14ac:dyDescent="0.25">
      <c r="C10" s="277">
        <f>MAX($C$8:C9)+1</f>
        <v>2</v>
      </c>
      <c r="D10" s="355" t="s">
        <v>11</v>
      </c>
      <c r="E10" s="355"/>
      <c r="F10" s="355"/>
      <c r="G10" s="355"/>
      <c r="H10" s="355"/>
      <c r="I10" s="355"/>
      <c r="J10" s="355"/>
      <c r="K10" s="355"/>
      <c r="L10" s="355"/>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8"/>
      <c r="AN10" s="8"/>
      <c r="AO10" s="238" t="s">
        <v>351</v>
      </c>
      <c r="AP10" s="8"/>
      <c r="AQ10" s="8"/>
      <c r="AR10" s="8" t="str">
        <f>IF(OR(M10="", M10="bitte auswählen"), "NICHT OK", "OK")</f>
        <v>NICHT OK</v>
      </c>
    </row>
    <row r="11" spans="3:44" s="9" customFormat="1" ht="6" customHeight="1" x14ac:dyDescent="0.25">
      <c r="C11" s="13"/>
      <c r="D11"/>
      <c r="E11"/>
      <c r="F11"/>
      <c r="G11"/>
      <c r="H11"/>
      <c r="I11"/>
      <c r="J11"/>
      <c r="K11" s="8"/>
      <c r="L11" s="8"/>
      <c r="M11" s="8"/>
      <c r="N11" s="8"/>
      <c r="O11" s="8"/>
      <c r="P11" s="8"/>
      <c r="Q11" s="8"/>
      <c r="R11" s="8"/>
      <c r="S11" s="8"/>
      <c r="T11" s="8"/>
      <c r="U11" s="8"/>
      <c r="V11"/>
      <c r="W11"/>
      <c r="X11"/>
      <c r="Y11"/>
      <c r="Z11"/>
      <c r="AA11"/>
      <c r="AB11"/>
      <c r="AC11"/>
      <c r="AD11"/>
      <c r="AE11"/>
      <c r="AF11"/>
      <c r="AG11" s="8"/>
      <c r="AH11" s="8"/>
      <c r="AI11" s="8"/>
      <c r="AJ11" s="8"/>
      <c r="AK11" s="8"/>
      <c r="AL11" s="8"/>
      <c r="AM11" s="8"/>
      <c r="AN11" s="8"/>
      <c r="AO11" s="238"/>
      <c r="AP11" s="8"/>
      <c r="AQ11" s="8"/>
      <c r="AR11" s="8"/>
    </row>
    <row r="12" spans="3:44" s="9" customFormat="1" ht="20.100000000000001" customHeight="1" x14ac:dyDescent="0.25">
      <c r="C12" s="277">
        <f>MAX($C$8:C11)+1</f>
        <v>3</v>
      </c>
      <c r="D12" s="355" t="s">
        <v>47</v>
      </c>
      <c r="E12" s="355"/>
      <c r="F12" s="355"/>
      <c r="G12" s="355"/>
      <c r="H12" s="355"/>
      <c r="I12" s="355"/>
      <c r="J12" s="355"/>
      <c r="K12" s="355"/>
      <c r="L12" s="355"/>
      <c r="M12" s="357"/>
      <c r="N12" s="358"/>
      <c r="O12" s="358"/>
      <c r="P12" s="358"/>
      <c r="Q12" s="358"/>
      <c r="R12" s="8"/>
      <c r="S12" s="355" t="s">
        <v>50</v>
      </c>
      <c r="T12" s="355"/>
      <c r="U12" s="355"/>
      <c r="V12" s="355"/>
      <c r="W12" s="355"/>
      <c r="X12" s="359"/>
      <c r="Y12" s="360"/>
      <c r="Z12" s="360"/>
      <c r="AA12" s="360"/>
      <c r="AB12" s="8"/>
      <c r="AC12" s="361" t="s">
        <v>48</v>
      </c>
      <c r="AD12" s="361"/>
      <c r="AE12" s="361"/>
      <c r="AF12" s="361"/>
      <c r="AG12" s="361"/>
      <c r="AH12" s="364" t="str">
        <f>IF(OR(M12="", X12=""),"",DATE(YEAR(M12), MONTH(M12)+ X12, ))</f>
        <v/>
      </c>
      <c r="AI12" s="365"/>
      <c r="AJ12" s="365"/>
      <c r="AK12" s="365"/>
      <c r="AL12" s="365"/>
      <c r="AM12" s="8"/>
      <c r="AN12" s="8"/>
      <c r="AO12" s="239" t="s">
        <v>164</v>
      </c>
      <c r="AP12" s="52"/>
      <c r="AQ12" s="52"/>
      <c r="AR12" s="8" t="str">
        <f>IF(OR(M12="", X12=""), "NICHT OK", "OK")</f>
        <v>NICHT OK</v>
      </c>
    </row>
    <row r="13" spans="3:44" s="9" customFormat="1" ht="6" customHeight="1" x14ac:dyDescent="0.25">
      <c r="C13" s="8"/>
      <c r="D13" s="4"/>
      <c r="E13" s="4"/>
      <c r="F13" s="8"/>
      <c r="G13" s="8"/>
      <c r="H13" s="8"/>
      <c r="I13" s="8"/>
      <c r="J13" s="8"/>
      <c r="K13" s="8"/>
      <c r="L13" s="8"/>
      <c r="M13" s="8"/>
      <c r="N13" s="8"/>
      <c r="O13" s="8"/>
      <c r="P13" s="8"/>
      <c r="Q13" s="8"/>
      <c r="R13" s="8"/>
      <c r="S13" s="8"/>
      <c r="T13" s="8"/>
      <c r="U13" s="8"/>
      <c r="V13"/>
      <c r="W13" s="8"/>
      <c r="X13" s="3"/>
      <c r="Y13" s="8"/>
      <c r="Z13" s="8"/>
      <c r="AA13" s="8"/>
      <c r="AB13" s="8"/>
      <c r="AC13" s="8"/>
      <c r="AD13" s="8"/>
      <c r="AE13" s="8"/>
      <c r="AF13" s="8"/>
      <c r="AG13" s="8"/>
      <c r="AH13" s="8"/>
      <c r="AI13" s="8"/>
      <c r="AJ13" s="8"/>
      <c r="AK13" s="8"/>
      <c r="AL13" s="8"/>
      <c r="AM13" s="8"/>
      <c r="AN13" s="8"/>
      <c r="AO13" s="238"/>
      <c r="AP13" s="8"/>
      <c r="AQ13" s="8"/>
      <c r="AR13" s="8"/>
    </row>
    <row r="14" spans="3:44" s="9" customFormat="1" ht="19.5" customHeight="1" x14ac:dyDescent="0.25">
      <c r="C14"/>
      <c r="D14" s="366" t="s">
        <v>82</v>
      </c>
      <c r="E14" s="367"/>
      <c r="F14" s="367"/>
      <c r="G14" s="367"/>
      <c r="H14" s="367"/>
      <c r="I14" s="367"/>
      <c r="J14" s="367"/>
      <c r="K14" s="367"/>
      <c r="L14" s="368"/>
      <c r="M14" s="369"/>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1"/>
      <c r="AM14" s="8"/>
      <c r="AN14" s="8"/>
      <c r="AO14" s="238" t="s">
        <v>352</v>
      </c>
      <c r="AP14" s="8"/>
      <c r="AQ14" s="8"/>
      <c r="AR14" s="8" t="str">
        <f>IF(AND(X12&gt;12, M14=""), "NICHT OK", "OK")</f>
        <v>OK</v>
      </c>
    </row>
    <row r="15" spans="3:44" s="9" customFormat="1" ht="6" customHeight="1" x14ac:dyDescent="0.25">
      <c r="C15" s="8"/>
      <c r="D15" s="4"/>
      <c r="E15" s="4"/>
      <c r="F15" s="8"/>
      <c r="G15" s="8"/>
      <c r="H15" s="8"/>
      <c r="I15" s="8"/>
      <c r="J15" s="8"/>
      <c r="K15" s="8"/>
      <c r="L15" s="8"/>
      <c r="M15" s="8"/>
      <c r="N15" s="8"/>
      <c r="O15" s="8"/>
      <c r="P15" s="8"/>
      <c r="Q15" s="8"/>
      <c r="R15" s="8"/>
      <c r="S15" s="8"/>
      <c r="T15" s="8"/>
      <c r="U15" s="8"/>
      <c r="V15"/>
      <c r="W15" s="8"/>
      <c r="X15" s="3"/>
      <c r="Y15" s="8"/>
      <c r="Z15" s="8"/>
      <c r="AA15" s="8"/>
      <c r="AB15" s="8"/>
      <c r="AC15" s="8"/>
      <c r="AD15" s="8"/>
      <c r="AE15" s="8"/>
      <c r="AF15" s="8"/>
      <c r="AG15" s="8"/>
      <c r="AH15" s="8"/>
      <c r="AI15" s="8"/>
      <c r="AJ15" s="8"/>
      <c r="AK15" s="8"/>
      <c r="AL15" s="8"/>
      <c r="AM15" s="8"/>
      <c r="AN15" s="8"/>
      <c r="AO15" s="238"/>
      <c r="AP15" s="8"/>
      <c r="AQ15" s="8"/>
      <c r="AR15" s="8"/>
    </row>
    <row r="16" spans="3:44" s="9" customFormat="1" ht="45" customHeight="1" x14ac:dyDescent="0.25">
      <c r="C16" s="277">
        <f>MAX($C$8:C15)+1</f>
        <v>4</v>
      </c>
      <c r="D16" s="389" t="s">
        <v>72</v>
      </c>
      <c r="E16" s="389"/>
      <c r="F16" s="389"/>
      <c r="G16" s="389"/>
      <c r="H16" s="389"/>
      <c r="I16" s="389"/>
      <c r="J16" s="389"/>
      <c r="K16" s="389"/>
      <c r="L16" s="390"/>
      <c r="M16" s="391" t="s">
        <v>213</v>
      </c>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72"/>
      <c r="AK16" s="372"/>
      <c r="AL16" s="372"/>
      <c r="AM16" s="8"/>
      <c r="AN16" s="8"/>
      <c r="AO16" s="266"/>
      <c r="AP16" s="267"/>
      <c r="AQ16" s="68" t="b">
        <v>0</v>
      </c>
      <c r="AR16" s="8" t="str">
        <f>IF(AQ16&lt;&gt;TRUE, "NICHT OK", "OK")</f>
        <v>NICHT OK</v>
      </c>
    </row>
    <row r="17" spans="2:44" s="9" customFormat="1" ht="20.100000000000001" customHeight="1" x14ac:dyDescent="0.2">
      <c r="D17" s="49"/>
      <c r="E17" s="49"/>
      <c r="F17" s="30"/>
      <c r="G17" s="50"/>
      <c r="H17" s="30"/>
      <c r="I17" s="30"/>
      <c r="J17" s="30"/>
      <c r="K17" s="30"/>
      <c r="L17" s="30"/>
      <c r="M17" s="30"/>
      <c r="N17" s="30"/>
      <c r="O17" s="30"/>
      <c r="P17" s="36"/>
      <c r="Q17" s="36"/>
      <c r="R17" s="37"/>
      <c r="S17" s="37"/>
      <c r="T17" s="37"/>
      <c r="U17" s="37"/>
      <c r="V17" s="32"/>
      <c r="X17" s="38"/>
      <c r="Y17" s="39"/>
      <c r="Z17" s="39"/>
      <c r="AA17" s="39"/>
      <c r="AO17" s="237"/>
    </row>
    <row r="18" spans="2:44" s="9" customFormat="1" ht="19.350000000000001" customHeight="1" thickBot="1" x14ac:dyDescent="0.25">
      <c r="C18" s="40" t="s">
        <v>343</v>
      </c>
      <c r="D18" s="41"/>
      <c r="E18" s="41"/>
      <c r="F18" s="42"/>
      <c r="G18" s="43"/>
      <c r="H18" s="42"/>
      <c r="I18" s="42"/>
      <c r="J18" s="42"/>
      <c r="K18" s="42"/>
      <c r="L18" s="42"/>
      <c r="M18" s="42"/>
      <c r="N18" s="42"/>
      <c r="O18" s="42"/>
      <c r="P18" s="44"/>
      <c r="Q18" s="44"/>
      <c r="R18" s="45"/>
      <c r="S18" s="45"/>
      <c r="T18" s="45"/>
      <c r="U18" s="45"/>
      <c r="V18" s="46"/>
      <c r="W18" s="41"/>
      <c r="X18" s="47"/>
      <c r="Y18" s="48"/>
      <c r="Z18" s="48"/>
      <c r="AA18" s="48"/>
      <c r="AB18" s="41"/>
      <c r="AC18" s="41"/>
      <c r="AD18" s="41"/>
      <c r="AE18" s="41"/>
      <c r="AF18" s="41"/>
      <c r="AG18" s="41"/>
      <c r="AH18" s="41"/>
      <c r="AI18" s="41"/>
      <c r="AJ18" s="41"/>
      <c r="AK18" s="41"/>
      <c r="AL18" s="41"/>
      <c r="AO18" s="237"/>
    </row>
    <row r="19" spans="2:44" s="9" customFormat="1" ht="6" customHeight="1" x14ac:dyDescent="0.2">
      <c r="C19" s="20"/>
      <c r="D19" s="21"/>
      <c r="E19" s="21"/>
      <c r="F19" s="22"/>
      <c r="G19" s="23"/>
      <c r="H19" s="22"/>
      <c r="I19" s="22"/>
      <c r="J19" s="22"/>
      <c r="K19" s="22"/>
      <c r="L19" s="22"/>
      <c r="M19" s="22"/>
      <c r="N19" s="22"/>
      <c r="O19" s="22"/>
      <c r="P19" s="24"/>
      <c r="Q19" s="24"/>
      <c r="R19" s="25"/>
      <c r="S19" s="25"/>
      <c r="T19" s="25"/>
      <c r="U19" s="25"/>
      <c r="V19" s="26"/>
      <c r="W19" s="21"/>
      <c r="X19" s="27"/>
      <c r="Y19" s="101"/>
      <c r="Z19" s="101"/>
      <c r="AA19" s="101"/>
      <c r="AB19" s="21"/>
      <c r="AC19" s="21"/>
      <c r="AD19" s="21"/>
      <c r="AE19" s="21"/>
      <c r="AF19" s="21"/>
      <c r="AG19" s="21"/>
      <c r="AH19" s="21"/>
      <c r="AI19" s="21"/>
      <c r="AJ19" s="21"/>
      <c r="AK19" s="21"/>
      <c r="AL19" s="21"/>
      <c r="AO19" s="237"/>
    </row>
    <row r="20" spans="2:44" s="9" customFormat="1" ht="45" customHeight="1" x14ac:dyDescent="0.25">
      <c r="C20" s="20"/>
      <c r="D20" s="348" t="s">
        <v>339</v>
      </c>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O20" s="237"/>
    </row>
    <row r="21" spans="2:44" s="9" customFormat="1" ht="10.35" customHeight="1" x14ac:dyDescent="0.25">
      <c r="C21" s="8"/>
      <c r="D21" s="51"/>
      <c r="E21" s="51"/>
      <c r="F21" s="51"/>
      <c r="G21" s="51"/>
      <c r="H21" s="51"/>
      <c r="I21" s="51"/>
      <c r="J21" s="51"/>
      <c r="K21" s="8"/>
      <c r="L21" s="8"/>
      <c r="M21" s="8"/>
      <c r="N21" s="8"/>
      <c r="O21" s="8"/>
      <c r="P21" s="8"/>
      <c r="Q21" s="8"/>
      <c r="R21" s="8"/>
      <c r="S21" s="8"/>
      <c r="T21" s="8"/>
      <c r="U21" s="8"/>
      <c r="V21" s="4"/>
      <c r="W21" s="4"/>
      <c r="X21" s="4"/>
      <c r="Y21" s="4"/>
      <c r="Z21" s="4"/>
      <c r="AA21" s="4"/>
      <c r="AB21"/>
      <c r="AC21"/>
      <c r="AD21"/>
      <c r="AE21"/>
      <c r="AF21"/>
      <c r="AG21" s="8"/>
      <c r="AH21" s="8"/>
      <c r="AI21" s="8"/>
      <c r="AJ21" s="8"/>
      <c r="AK21" s="8"/>
      <c r="AL21" s="8"/>
      <c r="AM21" s="8"/>
      <c r="AN21" s="8"/>
      <c r="AO21" s="238"/>
      <c r="AP21" s="8"/>
      <c r="AQ21" s="8"/>
      <c r="AR21" s="8"/>
    </row>
    <row r="22" spans="2:44" s="56" customFormat="1" ht="20.100000000000001" customHeight="1" x14ac:dyDescent="0.25">
      <c r="C22" s="277">
        <f>MAX($C$8:C21)+1</f>
        <v>5</v>
      </c>
      <c r="D22" s="362" t="s">
        <v>353</v>
      </c>
      <c r="E22" s="362"/>
      <c r="F22" s="362"/>
      <c r="G22" s="362"/>
      <c r="H22" s="362"/>
      <c r="I22" s="362"/>
      <c r="J22" s="362"/>
      <c r="K22" s="362"/>
      <c r="L22" s="362"/>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55"/>
      <c r="AN22" s="55"/>
      <c r="AO22" s="240" t="s">
        <v>282</v>
      </c>
      <c r="AP22" s="14"/>
      <c r="AQ22" s="55"/>
      <c r="AR22" s="8" t="str">
        <f>IF(OR(M22="", M22="bitte auswählen"), "NICHT OK", "OK")</f>
        <v>NICHT OK</v>
      </c>
    </row>
    <row r="23" spans="2:44" s="56" customFormat="1" ht="6" customHeight="1" x14ac:dyDescent="0.25">
      <c r="C23" s="8"/>
      <c r="D23" s="14"/>
      <c r="E23" s="14"/>
      <c r="F23" s="14"/>
      <c r="G23" s="14"/>
      <c r="H23" s="14"/>
      <c r="I23" s="14"/>
      <c r="J23" s="14"/>
      <c r="K23" s="14"/>
      <c r="L23" s="14"/>
      <c r="M23" s="55"/>
      <c r="N23" s="55"/>
      <c r="O23" s="55"/>
      <c r="P23" s="55"/>
      <c r="Q23" s="55"/>
      <c r="R23" s="55"/>
      <c r="S23" s="55"/>
      <c r="T23" s="55"/>
      <c r="U23" s="55"/>
      <c r="V23" s="55"/>
      <c r="W23" s="55"/>
      <c r="X23" s="55"/>
      <c r="Y23" s="55"/>
      <c r="Z23" s="55"/>
      <c r="AA23" s="55"/>
      <c r="AB23" s="55"/>
      <c r="AC23" s="55"/>
      <c r="AD23" s="55"/>
      <c r="AE23" s="55"/>
      <c r="AF23" s="55"/>
      <c r="AG23" s="57"/>
      <c r="AH23" s="57"/>
      <c r="AI23" s="57"/>
      <c r="AJ23" s="57"/>
      <c r="AK23" s="57"/>
      <c r="AL23" s="57"/>
      <c r="AM23" s="57"/>
      <c r="AN23" s="57"/>
      <c r="AO23" s="241"/>
      <c r="AP23" s="57"/>
      <c r="AQ23" s="57"/>
      <c r="AR23" s="57"/>
    </row>
    <row r="24" spans="2:44" s="56" customFormat="1" ht="20.100000000000001" customHeight="1" x14ac:dyDescent="0.25">
      <c r="C24" s="277">
        <f>MAX($C$8:C23)+1</f>
        <v>6</v>
      </c>
      <c r="D24" s="362" t="s">
        <v>135</v>
      </c>
      <c r="E24" s="362"/>
      <c r="F24" s="362"/>
      <c r="G24" s="362"/>
      <c r="H24" s="362"/>
      <c r="I24" s="362"/>
      <c r="J24" s="362"/>
      <c r="K24" s="362"/>
      <c r="L24" s="362"/>
      <c r="M24" s="363" t="s">
        <v>0</v>
      </c>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60"/>
      <c r="AN24" s="60"/>
      <c r="AO24" s="242"/>
      <c r="AP24" s="60"/>
      <c r="AQ24" s="60"/>
      <c r="AR24" s="8" t="str">
        <f>IF(OR(M24="", M24="bitte auswählen"), "NICHT OK", "OK")</f>
        <v>NICHT OK</v>
      </c>
    </row>
    <row r="25" spans="2:44" s="56" customFormat="1" ht="6" customHeight="1" x14ac:dyDescent="0.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s="60"/>
      <c r="AO25" s="242"/>
      <c r="AP25" s="60"/>
      <c r="AQ25" s="60"/>
      <c r="AR25" s="8"/>
    </row>
    <row r="26" spans="2:44" s="56" customFormat="1" ht="30" customHeight="1" x14ac:dyDescent="0.25">
      <c r="C26" s="277">
        <f>MAX($C$8:C25)+1</f>
        <v>7</v>
      </c>
      <c r="D26" s="355" t="s">
        <v>140</v>
      </c>
      <c r="E26" s="355"/>
      <c r="F26" s="355"/>
      <c r="G26" s="355"/>
      <c r="H26" s="355"/>
      <c r="I26" s="355"/>
      <c r="J26" s="355"/>
      <c r="K26" s="355"/>
      <c r="L26" s="355"/>
      <c r="M26" s="412" t="s">
        <v>0</v>
      </c>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60"/>
      <c r="AN26" s="60"/>
      <c r="AO26" s="242"/>
      <c r="AP26" s="60"/>
      <c r="AQ26" s="60"/>
      <c r="AR26" s="8" t="str">
        <f>IF(OR(M26="", M26="bitte auswählen"), "NICHT OK", "OK")</f>
        <v>NICHT OK</v>
      </c>
    </row>
    <row r="27" spans="2:44" s="56" customFormat="1" ht="6" customHeight="1" x14ac:dyDescent="0.25">
      <c r="C27" s="13"/>
      <c r="D27"/>
      <c r="E27"/>
      <c r="F27"/>
      <c r="G27"/>
      <c r="H27"/>
      <c r="I27"/>
      <c r="J27"/>
      <c r="K27" s="14"/>
      <c r="L27" s="14"/>
      <c r="M27" s="55"/>
      <c r="N27" s="55"/>
      <c r="O27" s="55"/>
      <c r="P27" s="55"/>
      <c r="Q27" s="55"/>
      <c r="R27" s="55"/>
      <c r="S27" s="55"/>
      <c r="T27" s="55"/>
      <c r="U27" s="55"/>
      <c r="V27"/>
      <c r="W27"/>
      <c r="X27"/>
      <c r="Y27"/>
      <c r="Z27"/>
      <c r="AA27"/>
      <c r="AB27"/>
      <c r="AC27"/>
      <c r="AD27"/>
      <c r="AE27"/>
      <c r="AF27"/>
      <c r="AG27" s="60"/>
      <c r="AH27" s="60"/>
      <c r="AI27" s="60"/>
      <c r="AJ27" s="60"/>
      <c r="AK27" s="60"/>
      <c r="AL27" s="60"/>
      <c r="AM27" s="60"/>
      <c r="AN27" s="60"/>
      <c r="AO27" s="242"/>
      <c r="AP27" s="60"/>
      <c r="AQ27" s="60"/>
      <c r="AR27" s="60"/>
    </row>
    <row r="28" spans="2:44" s="56" customFormat="1" ht="48.6" customHeight="1" x14ac:dyDescent="0.25">
      <c r="C28" s="277">
        <f>MAX($C$8:C27)+1</f>
        <v>8</v>
      </c>
      <c r="D28" s="355" t="s">
        <v>303</v>
      </c>
      <c r="E28" s="355"/>
      <c r="F28" s="355"/>
      <c r="G28" s="355"/>
      <c r="H28" s="355"/>
      <c r="I28" s="355"/>
      <c r="J28" s="355"/>
      <c r="K28" s="355"/>
      <c r="L28" s="355"/>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60"/>
      <c r="AN28" s="60"/>
      <c r="AO28" s="242" t="s">
        <v>304</v>
      </c>
      <c r="AP28" s="60"/>
      <c r="AQ28" s="60"/>
      <c r="AR28" s="8" t="str">
        <f>IF(OR(M28="", M28="bitte auswählen"), "NICHT OK", "OK")</f>
        <v>NICHT OK</v>
      </c>
    </row>
    <row r="29" spans="2:44" s="56" customFormat="1" ht="6" customHeight="1" x14ac:dyDescent="0.25">
      <c r="C29" s="8"/>
      <c r="D29"/>
      <c r="E29"/>
      <c r="F29"/>
      <c r="G29"/>
      <c r="H29"/>
      <c r="I29"/>
      <c r="J29"/>
      <c r="K29" s="14"/>
      <c r="L29" s="14"/>
      <c r="M29" s="55"/>
      <c r="N29" s="55"/>
      <c r="O29" s="55"/>
      <c r="P29" s="55"/>
      <c r="Q29" s="55"/>
      <c r="R29" s="55"/>
      <c r="S29" s="55"/>
      <c r="T29" s="55"/>
      <c r="U29" s="55"/>
      <c r="V29"/>
      <c r="W29"/>
      <c r="X29"/>
      <c r="Y29"/>
      <c r="Z29"/>
      <c r="AA29"/>
      <c r="AB29"/>
      <c r="AC29"/>
      <c r="AD29"/>
      <c r="AE29"/>
      <c r="AF29"/>
      <c r="AG29" s="60"/>
      <c r="AH29" s="60"/>
      <c r="AI29" s="60"/>
      <c r="AJ29" s="60"/>
      <c r="AK29" s="60"/>
      <c r="AL29" s="60"/>
      <c r="AM29" s="60"/>
      <c r="AN29" s="60"/>
      <c r="AO29" s="242"/>
      <c r="AP29" s="60"/>
      <c r="AQ29" s="60"/>
      <c r="AR29" s="60"/>
    </row>
    <row r="30" spans="2:44" s="56" customFormat="1" ht="45.6" customHeight="1" x14ac:dyDescent="0.25">
      <c r="C30" s="277">
        <f>MAX($C$8:C29)+1</f>
        <v>9</v>
      </c>
      <c r="D30" s="355" t="s">
        <v>214</v>
      </c>
      <c r="E30" s="355"/>
      <c r="F30" s="355"/>
      <c r="G30" s="355"/>
      <c r="H30" s="355"/>
      <c r="I30" s="355"/>
      <c r="J30" s="355"/>
      <c r="K30" s="355"/>
      <c r="L30" s="355"/>
      <c r="M30" s="356" t="s">
        <v>0</v>
      </c>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60"/>
      <c r="AN30" s="60"/>
      <c r="AO30" s="243" t="s">
        <v>281</v>
      </c>
      <c r="AP30" s="61"/>
      <c r="AQ30" s="60"/>
      <c r="AR30" s="8" t="str">
        <f>IF(OR(M30="", M30="bitte auswählen"), "NICHT OK", "OK")</f>
        <v>NICHT OK</v>
      </c>
    </row>
    <row r="31" spans="2:44" s="56" customFormat="1" ht="20.100000000000001" customHeight="1" x14ac:dyDescent="0.25">
      <c r="C31" s="13"/>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14"/>
      <c r="AN31" s="14"/>
      <c r="AO31" s="240"/>
      <c r="AP31" s="14"/>
      <c r="AQ31" s="14"/>
      <c r="AR31" s="14"/>
    </row>
    <row r="32" spans="2:44" s="9" customFormat="1" ht="16.5" customHeight="1" thickBot="1" x14ac:dyDescent="0.25">
      <c r="C32" s="40" t="s">
        <v>277</v>
      </c>
      <c r="D32" s="41"/>
      <c r="E32" s="41"/>
      <c r="F32" s="42"/>
      <c r="G32" s="43"/>
      <c r="H32" s="42"/>
      <c r="I32" s="42"/>
      <c r="J32" s="42"/>
      <c r="K32" s="42"/>
      <c r="L32" s="42"/>
      <c r="M32" s="42"/>
      <c r="N32" s="42"/>
      <c r="O32" s="42"/>
      <c r="P32" s="44"/>
      <c r="Q32" s="44"/>
      <c r="R32" s="45"/>
      <c r="S32" s="45"/>
      <c r="T32" s="45"/>
      <c r="U32" s="45"/>
      <c r="V32" s="46"/>
      <c r="W32" s="41"/>
      <c r="X32" s="47"/>
      <c r="Y32" s="48"/>
      <c r="Z32" s="48"/>
      <c r="AA32" s="48"/>
      <c r="AB32" s="41"/>
      <c r="AC32" s="41"/>
      <c r="AD32" s="41"/>
      <c r="AE32" s="41"/>
      <c r="AF32" s="41"/>
      <c r="AG32" s="41"/>
      <c r="AH32" s="41"/>
      <c r="AI32" s="41"/>
      <c r="AJ32" s="41"/>
      <c r="AK32" s="41"/>
      <c r="AL32" s="41"/>
      <c r="AM32" s="15"/>
      <c r="AN32" s="15"/>
      <c r="AO32" s="243" t="s">
        <v>401</v>
      </c>
      <c r="AP32" s="15"/>
      <c r="AQ32" s="15"/>
      <c r="AR32" s="15"/>
    </row>
    <row r="33" spans="3:44" s="9" customFormat="1" ht="6" customHeight="1" x14ac:dyDescent="0.25">
      <c r="C33" s="64"/>
      <c r="D33" s="65"/>
      <c r="E33" s="65"/>
      <c r="F33" s="65"/>
      <c r="G33" s="65"/>
      <c r="H33" s="65"/>
      <c r="I33" s="65"/>
      <c r="J33" s="65"/>
      <c r="K33" s="65"/>
      <c r="L33" s="8"/>
      <c r="M33" s="66"/>
      <c r="N33" s="66"/>
      <c r="O33" s="66"/>
      <c r="P33" s="8"/>
      <c r="Q33" s="8"/>
      <c r="R33" s="8"/>
      <c r="S33"/>
      <c r="T33"/>
      <c r="U33"/>
      <c r="V33"/>
      <c r="W33" s="8"/>
      <c r="X33" s="15"/>
      <c r="Y33" s="60"/>
      <c r="Z33" s="60"/>
      <c r="AA33" s="60"/>
      <c r="AB33" s="15"/>
      <c r="AC33" s="15"/>
      <c r="AD33" s="15"/>
      <c r="AE33" s="15"/>
      <c r="AF33" s="15"/>
      <c r="AG33" s="15"/>
      <c r="AH33" s="15"/>
      <c r="AI33" s="15"/>
      <c r="AJ33" s="15"/>
      <c r="AK33" s="15"/>
      <c r="AL33" s="15"/>
      <c r="AM33" s="15"/>
      <c r="AN33" s="15"/>
      <c r="AO33" s="242"/>
      <c r="AP33" s="15"/>
      <c r="AQ33" s="15"/>
      <c r="AR33" s="15"/>
    </row>
    <row r="34" spans="3:44" s="9" customFormat="1" ht="45" customHeight="1" x14ac:dyDescent="0.25">
      <c r="C34" s="11"/>
      <c r="D34" s="348" t="s">
        <v>325</v>
      </c>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14"/>
      <c r="AN34" s="14"/>
      <c r="AO34" s="244"/>
      <c r="AP34" s="14"/>
      <c r="AQ34" s="14"/>
      <c r="AR34" s="8"/>
    </row>
    <row r="35" spans="3:44" s="9" customFormat="1" ht="15" customHeight="1" x14ac:dyDescent="0.25">
      <c r="C35" s="11"/>
      <c r="D35" s="385" t="s">
        <v>290</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70"/>
      <c r="AM35" s="14"/>
      <c r="AN35" s="14"/>
      <c r="AO35" s="240"/>
      <c r="AP35" s="14"/>
      <c r="AQ35" s="14"/>
      <c r="AR35" s="8"/>
    </row>
    <row r="36" spans="3:44" s="9" customFormat="1" ht="10.35" customHeight="1" x14ac:dyDescent="0.25">
      <c r="C36" s="13"/>
      <c r="D36"/>
      <c r="E36"/>
      <c r="F36"/>
      <c r="G36"/>
      <c r="H36"/>
      <c r="I36"/>
      <c r="J36"/>
      <c r="K36" s="8"/>
      <c r="L36" s="8"/>
      <c r="M36" s="8"/>
      <c r="N36" s="8"/>
      <c r="O36" s="8"/>
      <c r="P36" s="8"/>
      <c r="Q36" s="8"/>
      <c r="R36" s="8"/>
      <c r="S36" s="8"/>
      <c r="T36" s="8"/>
      <c r="U36" s="8"/>
      <c r="V36"/>
      <c r="W36"/>
      <c r="X36"/>
      <c r="Y36"/>
      <c r="Z36"/>
      <c r="AA36"/>
      <c r="AB36"/>
      <c r="AC36"/>
      <c r="AD36"/>
      <c r="AE36"/>
      <c r="AF36"/>
      <c r="AG36" s="8"/>
      <c r="AH36" s="8"/>
      <c r="AI36" s="8"/>
      <c r="AJ36" s="8"/>
      <c r="AK36" s="8"/>
      <c r="AL36" s="8"/>
      <c r="AM36" s="8"/>
      <c r="AN36" s="8"/>
      <c r="AO36" s="238"/>
      <c r="AP36" s="8"/>
      <c r="AQ36" s="8"/>
      <c r="AR36" s="8"/>
    </row>
    <row r="37" spans="3:44" s="56" customFormat="1" ht="20.100000000000001" customHeight="1" x14ac:dyDescent="0.25">
      <c r="C37" s="277">
        <f>MAX($C$8:C36)+1</f>
        <v>10</v>
      </c>
      <c r="D37" s="362" t="s">
        <v>51</v>
      </c>
      <c r="E37" s="362"/>
      <c r="F37" s="362"/>
      <c r="G37" s="362"/>
      <c r="H37" s="362"/>
      <c r="I37" s="362"/>
      <c r="J37" s="362"/>
      <c r="K37" s="362"/>
      <c r="L37" s="362"/>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55"/>
      <c r="AN37" s="55"/>
      <c r="AO37" s="240"/>
      <c r="AP37" s="14"/>
      <c r="AQ37" s="55"/>
      <c r="AR37" s="8" t="str">
        <f>IF(OR(M37="", M37="bitte auswählen"), "NICHT OK", "OK")</f>
        <v>NICHT OK</v>
      </c>
    </row>
    <row r="38" spans="3:44" s="56" customFormat="1" ht="6" customHeight="1" x14ac:dyDescent="0.25">
      <c r="C38" s="8"/>
      <c r="D38" s="14"/>
      <c r="E38" s="14"/>
      <c r="F38" s="14"/>
      <c r="G38" s="14"/>
      <c r="H38" s="14"/>
      <c r="I38" s="14"/>
      <c r="J38" s="14"/>
      <c r="K38" s="14"/>
      <c r="L38" s="14"/>
      <c r="M38" s="55"/>
      <c r="N38" s="55"/>
      <c r="O38" s="55"/>
      <c r="P38" s="55"/>
      <c r="Q38" s="55"/>
      <c r="R38" s="55"/>
      <c r="S38" s="55"/>
      <c r="T38" s="55"/>
      <c r="U38" s="55"/>
      <c r="V38" s="55"/>
      <c r="W38" s="55"/>
      <c r="X38" s="55"/>
      <c r="Y38" s="55"/>
      <c r="Z38" s="55"/>
      <c r="AA38" s="55"/>
      <c r="AB38" s="55"/>
      <c r="AC38" s="55"/>
      <c r="AD38" s="55"/>
      <c r="AE38" s="55"/>
      <c r="AF38" s="55"/>
      <c r="AG38" s="57"/>
      <c r="AH38" s="57"/>
      <c r="AI38" s="57"/>
      <c r="AJ38" s="57"/>
      <c r="AK38" s="57"/>
      <c r="AL38" s="57"/>
      <c r="AM38" s="57"/>
      <c r="AN38" s="57"/>
      <c r="AO38" s="241"/>
      <c r="AP38" s="57"/>
      <c r="AQ38" s="57"/>
      <c r="AR38" s="57"/>
    </row>
    <row r="39" spans="3:44" s="56" customFormat="1" ht="20.100000000000001" customHeight="1" x14ac:dyDescent="0.25">
      <c r="C39" s="277">
        <f>MAX($C$8:C38)+1</f>
        <v>11</v>
      </c>
      <c r="D39" s="362" t="s">
        <v>52</v>
      </c>
      <c r="E39" s="362"/>
      <c r="F39" s="362"/>
      <c r="G39" s="362"/>
      <c r="H39" s="362"/>
      <c r="I39" s="362"/>
      <c r="J39" s="362"/>
      <c r="K39" s="362"/>
      <c r="L39" s="362"/>
      <c r="M39" s="437" t="s">
        <v>0</v>
      </c>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c r="AM39" s="55"/>
      <c r="AN39" s="55"/>
      <c r="AO39" s="240"/>
      <c r="AP39" s="14"/>
      <c r="AQ39" s="55"/>
      <c r="AR39" s="8" t="str">
        <f>IF(OR(M39="", M39="bitte auswählen"), "NICHT OK", "OK")</f>
        <v>NICHT OK</v>
      </c>
    </row>
    <row r="40" spans="3:44" s="56" customFormat="1" ht="6" customHeight="1" x14ac:dyDescent="0.25">
      <c r="C40" s="8"/>
      <c r="D40" s="14"/>
      <c r="E40" s="14"/>
      <c r="F40" s="14"/>
      <c r="G40" s="14"/>
      <c r="H40" s="14"/>
      <c r="I40" s="14"/>
      <c r="J40" s="14"/>
      <c r="K40" s="14"/>
      <c r="L40" s="14"/>
      <c r="M40" s="55"/>
      <c r="N40" s="55"/>
      <c r="O40" s="55"/>
      <c r="P40" s="55"/>
      <c r="Q40" s="55"/>
      <c r="R40" s="55"/>
      <c r="S40" s="55"/>
      <c r="T40" s="55"/>
      <c r="U40" s="55"/>
      <c r="V40" s="55"/>
      <c r="W40" s="55"/>
      <c r="X40" s="55"/>
      <c r="Y40" s="55"/>
      <c r="Z40" s="55"/>
      <c r="AA40" s="55"/>
      <c r="AB40" s="55"/>
      <c r="AC40" s="55"/>
      <c r="AD40" s="55"/>
      <c r="AE40" s="55"/>
      <c r="AF40" s="55"/>
      <c r="AG40" s="57"/>
      <c r="AH40" s="57"/>
      <c r="AI40" s="57"/>
      <c r="AJ40" s="57"/>
      <c r="AK40" s="57"/>
      <c r="AL40" s="57"/>
      <c r="AM40" s="57"/>
      <c r="AN40" s="57"/>
      <c r="AO40" s="241"/>
      <c r="AP40" s="57"/>
      <c r="AQ40" s="57"/>
      <c r="AR40" s="57"/>
    </row>
    <row r="41" spans="3:44" s="9" customFormat="1" ht="20.100000000000001" customHeight="1" x14ac:dyDescent="0.25">
      <c r="C41" s="277">
        <f>MAX($C$8:C39)+1</f>
        <v>12</v>
      </c>
      <c r="D41" s="355" t="s">
        <v>258</v>
      </c>
      <c r="E41" s="355"/>
      <c r="F41" s="355"/>
      <c r="G41" s="355"/>
      <c r="H41" s="355"/>
      <c r="I41" s="355"/>
      <c r="J41" s="355"/>
      <c r="K41" s="355"/>
      <c r="L41" s="355"/>
      <c r="M41" s="440"/>
      <c r="N41" s="441"/>
      <c r="O41" s="441"/>
      <c r="P41" s="441"/>
      <c r="Q41" s="441"/>
      <c r="R41" s="441"/>
      <c r="S41" s="441"/>
      <c r="T41" s="441"/>
      <c r="U41" s="441"/>
      <c r="V41" s="441"/>
      <c r="W41" s="441"/>
      <c r="X41" s="441"/>
      <c r="Y41" s="441"/>
      <c r="Z41" s="441"/>
      <c r="AA41" s="441"/>
      <c r="AB41" s="442"/>
      <c r="AC41"/>
      <c r="AD41" s="433" t="s">
        <v>260</v>
      </c>
      <c r="AE41" s="433"/>
      <c r="AF41" s="433"/>
      <c r="AG41" s="433"/>
      <c r="AH41" s="443"/>
      <c r="AI41" s="443"/>
      <c r="AJ41" s="443"/>
      <c r="AK41" s="443"/>
      <c r="AL41" s="443"/>
      <c r="AM41" s="8"/>
      <c r="AN41" s="8"/>
      <c r="AO41" s="239"/>
      <c r="AP41" s="52"/>
      <c r="AQ41" s="52"/>
      <c r="AR41" s="8" t="str">
        <f>IF(OR(M41="", AH41=""), "NICHT OK", "OK")</f>
        <v>NICHT OK</v>
      </c>
    </row>
    <row r="42" spans="3:44" s="9" customFormat="1" ht="6" customHeight="1" x14ac:dyDescent="0.25">
      <c r="C42" s="13"/>
      <c r="D42"/>
      <c r="E42"/>
      <c r="F42"/>
      <c r="G42"/>
      <c r="H42"/>
      <c r="I42"/>
      <c r="J42"/>
      <c r="K42" s="8"/>
      <c r="L42" s="8"/>
      <c r="M42" s="8"/>
      <c r="N42" s="8"/>
      <c r="O42" s="8"/>
      <c r="P42" s="8"/>
      <c r="Q42" s="8"/>
      <c r="R42" s="8"/>
      <c r="S42" s="8"/>
      <c r="T42" s="8"/>
      <c r="U42" s="8"/>
      <c r="V42"/>
      <c r="W42"/>
      <c r="X42"/>
      <c r="Y42"/>
      <c r="Z42"/>
      <c r="AA42"/>
      <c r="AB42"/>
      <c r="AC42"/>
      <c r="AD42"/>
      <c r="AE42"/>
      <c r="AF42"/>
      <c r="AG42" s="8"/>
      <c r="AH42" s="8"/>
      <c r="AI42" s="8"/>
      <c r="AJ42" s="8"/>
      <c r="AK42" s="8"/>
      <c r="AL42" s="8"/>
      <c r="AM42" s="8"/>
      <c r="AN42" s="8"/>
      <c r="AO42" s="238"/>
      <c r="AP42" s="8"/>
      <c r="AQ42" s="8"/>
      <c r="AR42" s="8"/>
    </row>
    <row r="43" spans="3:44" s="9" customFormat="1" ht="20.100000000000001" customHeight="1" x14ac:dyDescent="0.25">
      <c r="C43" s="277">
        <f>MAX($C$8:C42)+1</f>
        <v>13</v>
      </c>
      <c r="D43" s="355" t="s">
        <v>261</v>
      </c>
      <c r="E43" s="355"/>
      <c r="F43" s="355"/>
      <c r="G43" s="355"/>
      <c r="H43" s="355"/>
      <c r="I43" s="355"/>
      <c r="J43" s="355"/>
      <c r="K43" s="355"/>
      <c r="L43" s="355"/>
      <c r="M43" s="432"/>
      <c r="N43" s="432"/>
      <c r="O43" s="432"/>
      <c r="P43" s="432"/>
      <c r="Q43" s="432"/>
      <c r="R43" s="432"/>
      <c r="S43" s="432"/>
      <c r="T43" s="432"/>
      <c r="U43" s="432"/>
      <c r="V43" s="432"/>
      <c r="W43" s="432"/>
      <c r="X43" s="432"/>
      <c r="Y43" s="432"/>
      <c r="Z43" s="432"/>
      <c r="AA43" s="432"/>
      <c r="AB43" s="432"/>
      <c r="AC43"/>
      <c r="AD43" s="433" t="s">
        <v>278</v>
      </c>
      <c r="AE43" s="433"/>
      <c r="AF43" s="433"/>
      <c r="AG43" s="433"/>
      <c r="AH43" s="434"/>
      <c r="AI43" s="435"/>
      <c r="AJ43" s="435"/>
      <c r="AK43" s="435"/>
      <c r="AL43" s="436"/>
      <c r="AM43" s="8"/>
      <c r="AN43" s="8"/>
      <c r="AO43" s="239"/>
      <c r="AP43" s="52"/>
      <c r="AQ43" s="52"/>
      <c r="AR43" s="8" t="str">
        <f>IF(OR(M43="", AH43=""), "NICHT OK", "OK")</f>
        <v>NICHT OK</v>
      </c>
    </row>
    <row r="44" spans="3:44" s="56" customFormat="1" ht="6" customHeight="1" x14ac:dyDescent="0.25">
      <c r="C44" s="8"/>
      <c r="D44" s="14"/>
      <c r="E44" s="14"/>
      <c r="F44" s="14"/>
      <c r="G44" s="14"/>
      <c r="H44" s="14"/>
      <c r="I44" s="14"/>
      <c r="J44" s="14"/>
      <c r="K44" s="14"/>
      <c r="L44" s="14"/>
      <c r="M44" s="55"/>
      <c r="N44" s="55"/>
      <c r="O44" s="55"/>
      <c r="P44" s="55"/>
      <c r="Q44" s="55"/>
      <c r="R44" s="55"/>
      <c r="S44" s="55"/>
      <c r="T44" s="55"/>
      <c r="U44" s="55"/>
      <c r="V44" s="55"/>
      <c r="W44" s="55"/>
      <c r="X44" s="55"/>
      <c r="Y44" s="55"/>
      <c r="Z44" s="55"/>
      <c r="AA44" s="55"/>
      <c r="AB44" s="55"/>
      <c r="AC44" s="55"/>
      <c r="AD44" s="55"/>
      <c r="AE44" s="55"/>
      <c r="AF44" s="55"/>
      <c r="AG44" s="57"/>
      <c r="AH44" s="57"/>
      <c r="AI44" s="57"/>
      <c r="AJ44" s="57"/>
      <c r="AK44" s="57"/>
      <c r="AL44" s="57"/>
      <c r="AM44" s="57"/>
      <c r="AN44" s="57"/>
      <c r="AO44" s="241"/>
      <c r="AP44" s="57"/>
      <c r="AQ44" s="57"/>
      <c r="AR44" s="57"/>
    </row>
    <row r="45" spans="3:44" s="56" customFormat="1" ht="20.100000000000001" customHeight="1" x14ac:dyDescent="0.25">
      <c r="C45" s="277">
        <f>MAX($C$8:C44)+1</f>
        <v>14</v>
      </c>
      <c r="D45" s="362" t="s">
        <v>34</v>
      </c>
      <c r="E45" s="362"/>
      <c r="F45" s="362"/>
      <c r="G45" s="362"/>
      <c r="H45" s="362"/>
      <c r="I45" s="362"/>
      <c r="J45" s="362"/>
      <c r="K45" s="362"/>
      <c r="L45" s="362"/>
      <c r="M45" s="358" t="s">
        <v>0</v>
      </c>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55"/>
      <c r="AN45" s="55"/>
      <c r="AO45" s="240"/>
      <c r="AP45" s="14"/>
      <c r="AQ45" s="55"/>
      <c r="AR45" s="8" t="str">
        <f>IF(OR(M45="", M45="bitte auswählen"), "NICHT OK", "OK")</f>
        <v>NICHT OK</v>
      </c>
    </row>
    <row r="46" spans="3:44" s="10" customFormat="1" ht="6" customHeight="1" x14ac:dyDescent="0.25">
      <c r="C46" s="13"/>
      <c r="D46" s="11"/>
      <c r="E46" s="11"/>
      <c r="F46" s="11"/>
      <c r="G46" s="11"/>
      <c r="H46" s="11"/>
      <c r="I46" s="11"/>
      <c r="J46" s="11"/>
      <c r="K46" s="16"/>
      <c r="L46" s="16"/>
      <c r="M46" s="16"/>
      <c r="N46" s="16"/>
      <c r="O46" s="16"/>
      <c r="P46" s="16"/>
      <c r="Q46" s="16"/>
      <c r="R46" s="16"/>
      <c r="S46" s="12"/>
      <c r="T46" s="12"/>
      <c r="U46" s="12"/>
      <c r="V46" s="12"/>
      <c r="W46" s="12"/>
      <c r="X46" s="12"/>
      <c r="Y46" s="12"/>
      <c r="Z46" s="12"/>
      <c r="AA46" s="12"/>
      <c r="AB46" s="12"/>
      <c r="AC46" s="12"/>
      <c r="AD46" s="16"/>
      <c r="AE46" s="16"/>
      <c r="AF46" s="16"/>
      <c r="AG46" s="17"/>
      <c r="AH46" s="16"/>
      <c r="AI46" s="16"/>
      <c r="AJ46" s="16"/>
      <c r="AK46" s="16"/>
      <c r="AL46" s="16"/>
      <c r="AM46" s="16"/>
      <c r="AN46" s="16"/>
      <c r="AO46" s="245"/>
      <c r="AP46" s="16"/>
      <c r="AQ46" s="16"/>
      <c r="AR46" s="16"/>
    </row>
    <row r="47" spans="3:44" s="10" customFormat="1" ht="38.85" customHeight="1" x14ac:dyDescent="0.25">
      <c r="C47" s="13"/>
      <c r="D47" s="362" t="s">
        <v>354</v>
      </c>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16"/>
      <c r="AN47" s="16"/>
      <c r="AO47" s="245" t="s">
        <v>355</v>
      </c>
      <c r="AP47" s="16"/>
      <c r="AQ47" s="16"/>
      <c r="AR47" s="16"/>
    </row>
    <row r="48" spans="3:44" s="10" customFormat="1" ht="274.5" customHeight="1" x14ac:dyDescent="0.25">
      <c r="C48" s="277">
        <f>MAX($C$8:C47)+1</f>
        <v>15</v>
      </c>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16"/>
      <c r="AN48" s="16"/>
      <c r="AO48" s="245"/>
      <c r="AP48" s="16"/>
      <c r="AQ48" s="16"/>
      <c r="AR48" s="16" t="str">
        <f>IF(D48&lt;&gt;"", "OK", "NICHT OK")</f>
        <v>NICHT OK</v>
      </c>
    </row>
    <row r="49" spans="2:44" customFormat="1" ht="6" customHeight="1" x14ac:dyDescent="0.25">
      <c r="AO49" s="246"/>
    </row>
    <row r="50" spans="2:44" s="10" customFormat="1" ht="30" customHeight="1" x14ac:dyDescent="0.25">
      <c r="C50" s="13"/>
      <c r="D50" s="382" t="s">
        <v>262</v>
      </c>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98" t="s">
        <v>55</v>
      </c>
      <c r="AG50" s="398"/>
      <c r="AH50" s="398"/>
      <c r="AI50" s="398"/>
      <c r="AJ50" s="398"/>
      <c r="AK50" s="398"/>
      <c r="AL50" s="398"/>
      <c r="AM50" s="16"/>
      <c r="AN50" s="16"/>
      <c r="AO50" s="245"/>
      <c r="AP50" s="16"/>
      <c r="AQ50" s="16"/>
      <c r="AR50" s="16"/>
    </row>
    <row r="51" spans="2:44" s="10" customFormat="1" ht="30" customHeight="1" x14ac:dyDescent="0.25">
      <c r="C51" s="277">
        <f>MAX($C$8:C50)+1</f>
        <v>16</v>
      </c>
      <c r="D51" s="381" t="s">
        <v>236</v>
      </c>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95"/>
      <c r="AG51" s="396"/>
      <c r="AH51" s="396"/>
      <c r="AI51" s="396"/>
      <c r="AJ51" s="396"/>
      <c r="AK51" s="396"/>
      <c r="AL51" s="397"/>
      <c r="AM51" s="16"/>
      <c r="AN51" s="16"/>
      <c r="AO51" s="240" t="s">
        <v>340</v>
      </c>
      <c r="AP51" s="16"/>
      <c r="AQ51" s="16"/>
      <c r="AR51" s="16" t="str">
        <f>IF(AF51="","NICHT OK", "OK")</f>
        <v>NICHT OK</v>
      </c>
    </row>
    <row r="52" spans="2:44" s="10" customFormat="1" ht="30" customHeight="1" x14ac:dyDescent="0.25">
      <c r="C52" s="277">
        <f>MAX($C$8:C51)+1</f>
        <v>17</v>
      </c>
      <c r="D52" s="381" t="s">
        <v>237</v>
      </c>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95"/>
      <c r="AG52" s="396"/>
      <c r="AH52" s="396"/>
      <c r="AI52" s="396"/>
      <c r="AJ52" s="396"/>
      <c r="AK52" s="396"/>
      <c r="AL52" s="397"/>
      <c r="AM52" s="16"/>
      <c r="AN52" s="16"/>
      <c r="AO52" s="240" t="s">
        <v>305</v>
      </c>
      <c r="AP52" s="16"/>
      <c r="AQ52" s="16"/>
      <c r="AR52" s="16" t="str">
        <f>IF(AF52="","NICHT OK", "OK")</f>
        <v>NICHT OK</v>
      </c>
    </row>
    <row r="53" spans="2:44" s="10" customFormat="1" ht="30" customHeight="1" x14ac:dyDescent="0.25">
      <c r="C53" s="277">
        <f>MAX($C$8:C52)+1</f>
        <v>18</v>
      </c>
      <c r="D53" s="381" t="s">
        <v>139</v>
      </c>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95"/>
      <c r="AG53" s="396"/>
      <c r="AH53" s="396"/>
      <c r="AI53" s="396"/>
      <c r="AJ53" s="396"/>
      <c r="AK53" s="396"/>
      <c r="AL53" s="397"/>
      <c r="AM53" s="16"/>
      <c r="AN53" s="16"/>
      <c r="AO53" s="240" t="s">
        <v>291</v>
      </c>
      <c r="AP53" s="16"/>
      <c r="AQ53" s="16"/>
      <c r="AR53" s="16" t="str">
        <f>IF(AF53="","NICHT OK", "OK")</f>
        <v>NICHT OK</v>
      </c>
    </row>
    <row r="54" spans="2:44" customFormat="1" ht="20.100000000000001" customHeight="1" x14ac:dyDescent="0.25">
      <c r="AO54" s="246"/>
    </row>
    <row r="55" spans="2:44" s="56" customFormat="1" ht="19.350000000000001" customHeight="1" thickBot="1" x14ac:dyDescent="0.25">
      <c r="B55" s="9"/>
      <c r="C55" s="40" t="s">
        <v>315</v>
      </c>
      <c r="D55" s="41"/>
      <c r="E55" s="41"/>
      <c r="F55" s="42"/>
      <c r="G55" s="43"/>
      <c r="H55" s="42"/>
      <c r="I55" s="42"/>
      <c r="J55" s="42"/>
      <c r="K55" s="42"/>
      <c r="L55" s="42"/>
      <c r="M55" s="42"/>
      <c r="N55" s="42"/>
      <c r="O55" s="42"/>
      <c r="P55" s="44"/>
      <c r="Q55" s="44"/>
      <c r="R55" s="45"/>
      <c r="S55" s="45"/>
      <c r="T55" s="45"/>
      <c r="U55" s="45"/>
      <c r="V55" s="46"/>
      <c r="W55" s="41"/>
      <c r="X55" s="47"/>
      <c r="Y55" s="48"/>
      <c r="Z55" s="48"/>
      <c r="AA55" s="48"/>
      <c r="AB55" s="41"/>
      <c r="AC55" s="41"/>
      <c r="AD55" s="41"/>
      <c r="AE55" s="41"/>
      <c r="AF55" s="41"/>
      <c r="AG55" s="41"/>
      <c r="AH55" s="41"/>
      <c r="AI55" s="41"/>
      <c r="AJ55" s="41"/>
      <c r="AK55" s="41"/>
      <c r="AL55" s="41"/>
      <c r="AM55" s="14"/>
      <c r="AN55" s="14"/>
      <c r="AO55" s="240"/>
      <c r="AP55" s="14"/>
      <c r="AQ55" s="14"/>
      <c r="AR55" s="14"/>
    </row>
    <row r="56" spans="2:44" s="56" customFormat="1" ht="6" customHeight="1" x14ac:dyDescent="0.25">
      <c r="C56" s="13"/>
      <c r="D56" s="55"/>
      <c r="E56" s="55"/>
      <c r="F56" s="55"/>
      <c r="G56" s="55"/>
      <c r="H56" s="55"/>
      <c r="I56" s="55"/>
      <c r="J56" s="55"/>
      <c r="K56" s="55"/>
      <c r="L56" s="55"/>
      <c r="M56" s="55"/>
      <c r="N56" s="55"/>
      <c r="O56" s="55"/>
      <c r="P56" s="55"/>
      <c r="Q56" s="55"/>
      <c r="R56" s="55"/>
      <c r="S56" s="55"/>
      <c r="T56" s="55"/>
      <c r="U56" s="55"/>
      <c r="V56" s="59"/>
      <c r="W56" s="55"/>
      <c r="X56" s="377"/>
      <c r="Y56" s="377"/>
      <c r="Z56" s="377"/>
      <c r="AA56" s="377"/>
      <c r="AB56" s="62"/>
      <c r="AC56" s="14"/>
      <c r="AD56" s="14"/>
      <c r="AE56" s="14"/>
      <c r="AF56" s="14"/>
      <c r="AG56" s="14"/>
      <c r="AH56" s="14"/>
      <c r="AI56" s="14"/>
      <c r="AJ56" s="14"/>
      <c r="AK56" s="14"/>
      <c r="AL56" s="14"/>
      <c r="AM56" s="14"/>
      <c r="AN56" s="14"/>
      <c r="AO56" s="240"/>
      <c r="AP56" s="14"/>
      <c r="AQ56" s="14"/>
      <c r="AR56" s="14"/>
    </row>
    <row r="57" spans="2:44" s="9" customFormat="1" ht="90" customHeight="1" x14ac:dyDescent="0.25">
      <c r="C57" s="13"/>
      <c r="D57" s="378" t="s">
        <v>406</v>
      </c>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14"/>
      <c r="AN57" s="14"/>
      <c r="AO57" s="240"/>
      <c r="AP57" s="14"/>
      <c r="AQ57" s="14"/>
      <c r="AR57" s="8"/>
    </row>
    <row r="58" spans="2:44" s="9" customFormat="1" ht="10.35" customHeight="1" x14ac:dyDescent="0.25">
      <c r="C58" s="13"/>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4"/>
      <c r="AN58" s="14"/>
      <c r="AO58" s="240"/>
      <c r="AP58" s="14"/>
      <c r="AQ58" s="14"/>
      <c r="AR58" s="8"/>
    </row>
    <row r="59" spans="2:44" s="9" customFormat="1" ht="29.25" customHeight="1" x14ac:dyDescent="0.25">
      <c r="C59" s="13"/>
      <c r="D59" s="121" t="s">
        <v>28</v>
      </c>
      <c r="E59" s="379" t="s">
        <v>83</v>
      </c>
      <c r="F59" s="379"/>
      <c r="G59" s="379"/>
      <c r="H59" s="379"/>
      <c r="I59" s="379"/>
      <c r="J59" s="379"/>
      <c r="K59" s="379" t="s">
        <v>43</v>
      </c>
      <c r="L59" s="379"/>
      <c r="M59" s="379"/>
      <c r="N59" s="379"/>
      <c r="O59" s="379"/>
      <c r="P59" s="379"/>
      <c r="Q59" s="379"/>
      <c r="R59" s="379"/>
      <c r="S59" s="380" t="s">
        <v>403</v>
      </c>
      <c r="T59" s="380"/>
      <c r="U59" s="380"/>
      <c r="V59" s="380"/>
      <c r="W59" s="380"/>
      <c r="X59" s="379" t="s">
        <v>404</v>
      </c>
      <c r="Y59" s="379"/>
      <c r="Z59" s="379"/>
      <c r="AA59" s="379"/>
      <c r="AB59" s="379"/>
      <c r="AC59" s="383" t="s">
        <v>215</v>
      </c>
      <c r="AD59" s="384"/>
      <c r="AE59" s="384"/>
      <c r="AF59" s="384"/>
      <c r="AG59" s="384"/>
      <c r="AH59" s="384"/>
      <c r="AI59" s="384"/>
      <c r="AJ59" s="384"/>
      <c r="AK59" s="384"/>
      <c r="AL59" s="384"/>
      <c r="AM59" s="15"/>
      <c r="AN59" s="15"/>
      <c r="AO59" s="240" t="s">
        <v>415</v>
      </c>
      <c r="AP59" s="60"/>
      <c r="AQ59" s="15"/>
      <c r="AR59" s="15"/>
    </row>
    <row r="60" spans="2:44" s="9" customFormat="1" ht="30" customHeight="1" x14ac:dyDescent="0.25">
      <c r="C60" s="410">
        <f>MAX($C$8:C59)+1</f>
        <v>19</v>
      </c>
      <c r="D60" s="374">
        <v>1</v>
      </c>
      <c r="E60" s="425"/>
      <c r="F60" s="426"/>
      <c r="G60" s="426"/>
      <c r="H60" s="426"/>
      <c r="I60" s="426"/>
      <c r="J60" s="427"/>
      <c r="K60" s="376" t="s">
        <v>0</v>
      </c>
      <c r="L60" s="376"/>
      <c r="M60" s="376"/>
      <c r="N60" s="376"/>
      <c r="O60" s="376"/>
      <c r="P60" s="376"/>
      <c r="Q60" s="376"/>
      <c r="R60" s="376"/>
      <c r="S60" s="413" t="s">
        <v>0</v>
      </c>
      <c r="T60" s="414"/>
      <c r="U60" s="414"/>
      <c r="V60" s="414"/>
      <c r="W60" s="415"/>
      <c r="X60" s="404" t="s">
        <v>0</v>
      </c>
      <c r="Y60" s="405"/>
      <c r="Z60" s="405"/>
      <c r="AA60" s="405"/>
      <c r="AB60" s="406"/>
      <c r="AC60" s="373"/>
      <c r="AD60" s="373"/>
      <c r="AE60" s="373"/>
      <c r="AF60" s="373"/>
      <c r="AG60" s="373"/>
      <c r="AH60" s="373"/>
      <c r="AI60" s="373"/>
      <c r="AJ60" s="373"/>
      <c r="AK60" s="373"/>
      <c r="AL60" s="373"/>
      <c r="AM60" s="15"/>
      <c r="AN60" s="15"/>
      <c r="AO60" s="242"/>
      <c r="AP60" s="108"/>
      <c r="AQ60" s="15"/>
      <c r="AR60" s="15" t="str">
        <f>IF(OR(E60="", K60="", K60="bitte auswählen", S60="", AC60=""), "NICHT OK", IF(AND(K60="Wohlfahrtsverband", OR(K61="", K61="bitte auswählen")),"NICHT OK", "OK"))</f>
        <v>NICHT OK</v>
      </c>
    </row>
    <row r="61" spans="2:44" s="9" customFormat="1" ht="30" customHeight="1" x14ac:dyDescent="0.25">
      <c r="C61" s="411"/>
      <c r="D61" s="375"/>
      <c r="E61" s="428"/>
      <c r="F61" s="429"/>
      <c r="G61" s="429"/>
      <c r="H61" s="429"/>
      <c r="I61" s="429"/>
      <c r="J61" s="430"/>
      <c r="K61" s="422" t="s">
        <v>0</v>
      </c>
      <c r="L61" s="423"/>
      <c r="M61" s="423"/>
      <c r="N61" s="423"/>
      <c r="O61" s="423"/>
      <c r="P61" s="423"/>
      <c r="Q61" s="423"/>
      <c r="R61" s="424"/>
      <c r="S61" s="416"/>
      <c r="T61" s="417"/>
      <c r="U61" s="417"/>
      <c r="V61" s="417"/>
      <c r="W61" s="418"/>
      <c r="X61" s="407"/>
      <c r="Y61" s="408"/>
      <c r="Z61" s="408"/>
      <c r="AA61" s="408"/>
      <c r="AB61" s="409"/>
      <c r="AC61" s="373"/>
      <c r="AD61" s="373"/>
      <c r="AE61" s="373"/>
      <c r="AF61" s="373"/>
      <c r="AG61" s="373"/>
      <c r="AH61" s="373"/>
      <c r="AI61" s="373"/>
      <c r="AJ61" s="373"/>
      <c r="AK61" s="373"/>
      <c r="AL61" s="373"/>
      <c r="AM61" s="15"/>
      <c r="AN61" s="15"/>
      <c r="AO61" s="242"/>
      <c r="AP61" s="15"/>
      <c r="AQ61" s="15"/>
      <c r="AR61" s="15"/>
    </row>
    <row r="62" spans="2:44" s="9" customFormat="1" ht="30" customHeight="1" x14ac:dyDescent="0.25">
      <c r="C62" s="410">
        <f>MAX($C$8:C61)+1</f>
        <v>20</v>
      </c>
      <c r="D62" s="374">
        <v>2</v>
      </c>
      <c r="E62" s="404"/>
      <c r="F62" s="405"/>
      <c r="G62" s="405"/>
      <c r="H62" s="405"/>
      <c r="I62" s="405"/>
      <c r="J62" s="406"/>
      <c r="K62" s="376" t="s">
        <v>0</v>
      </c>
      <c r="L62" s="376"/>
      <c r="M62" s="376"/>
      <c r="N62" s="376"/>
      <c r="O62" s="376"/>
      <c r="P62" s="376"/>
      <c r="Q62" s="376"/>
      <c r="R62" s="376"/>
      <c r="S62" s="413" t="s">
        <v>0</v>
      </c>
      <c r="T62" s="414"/>
      <c r="U62" s="414"/>
      <c r="V62" s="414"/>
      <c r="W62" s="415"/>
      <c r="X62" s="404" t="s">
        <v>0</v>
      </c>
      <c r="Y62" s="405"/>
      <c r="Z62" s="405"/>
      <c r="AA62" s="405"/>
      <c r="AB62" s="406"/>
      <c r="AC62" s="373"/>
      <c r="AD62" s="373"/>
      <c r="AE62" s="373"/>
      <c r="AF62" s="373"/>
      <c r="AG62" s="373"/>
      <c r="AH62" s="373"/>
      <c r="AI62" s="373"/>
      <c r="AJ62" s="373"/>
      <c r="AK62" s="373"/>
      <c r="AL62" s="373"/>
      <c r="AM62" s="15"/>
      <c r="AN62" s="15"/>
      <c r="AO62" s="242"/>
      <c r="AP62" s="15"/>
      <c r="AQ62" s="15"/>
      <c r="AR62" s="15" t="str">
        <f>IF(E62="", "OK", IF(OR(E62="", 608="bitte auswählen", S62="", AC62=""), "NICHT OK", IF(AND(K62="Wohlfahrtsverband", OR(K63="", K63="bitte auswählen")), "NICHT OK", "OK")))</f>
        <v>OK</v>
      </c>
    </row>
    <row r="63" spans="2:44" s="9" customFormat="1" ht="30" customHeight="1" x14ac:dyDescent="0.25">
      <c r="C63" s="411"/>
      <c r="D63" s="375"/>
      <c r="E63" s="407"/>
      <c r="F63" s="408"/>
      <c r="G63" s="408"/>
      <c r="H63" s="408"/>
      <c r="I63" s="408"/>
      <c r="J63" s="409"/>
      <c r="K63" s="419" t="s">
        <v>0</v>
      </c>
      <c r="L63" s="420"/>
      <c r="M63" s="420"/>
      <c r="N63" s="420"/>
      <c r="O63" s="420"/>
      <c r="P63" s="420"/>
      <c r="Q63" s="420"/>
      <c r="R63" s="421"/>
      <c r="S63" s="416"/>
      <c r="T63" s="417"/>
      <c r="U63" s="417"/>
      <c r="V63" s="417"/>
      <c r="W63" s="418"/>
      <c r="X63" s="407"/>
      <c r="Y63" s="408"/>
      <c r="Z63" s="408"/>
      <c r="AA63" s="408"/>
      <c r="AB63" s="409"/>
      <c r="AC63" s="373"/>
      <c r="AD63" s="373"/>
      <c r="AE63" s="373"/>
      <c r="AF63" s="373"/>
      <c r="AG63" s="373"/>
      <c r="AH63" s="373"/>
      <c r="AI63" s="373"/>
      <c r="AJ63" s="373"/>
      <c r="AK63" s="373"/>
      <c r="AL63" s="373"/>
      <c r="AM63" s="15"/>
      <c r="AN63" s="15"/>
      <c r="AO63" s="242"/>
      <c r="AP63" s="15"/>
      <c r="AQ63" s="15"/>
      <c r="AR63" s="15"/>
    </row>
    <row r="64" spans="2:44" s="9" customFormat="1" ht="30" customHeight="1" x14ac:dyDescent="0.25">
      <c r="C64" s="410">
        <f>MAX($C$8:C63)+1</f>
        <v>21</v>
      </c>
      <c r="D64" s="374">
        <v>3</v>
      </c>
      <c r="E64" s="404"/>
      <c r="F64" s="405"/>
      <c r="G64" s="405"/>
      <c r="H64" s="405"/>
      <c r="I64" s="405"/>
      <c r="J64" s="406"/>
      <c r="K64" s="376" t="s">
        <v>0</v>
      </c>
      <c r="L64" s="376"/>
      <c r="M64" s="376"/>
      <c r="N64" s="376"/>
      <c r="O64" s="376"/>
      <c r="P64" s="376"/>
      <c r="Q64" s="376"/>
      <c r="R64" s="376"/>
      <c r="S64" s="413"/>
      <c r="T64" s="414"/>
      <c r="U64" s="414"/>
      <c r="V64" s="414"/>
      <c r="W64" s="415"/>
      <c r="X64" s="404" t="s">
        <v>0</v>
      </c>
      <c r="Y64" s="405"/>
      <c r="Z64" s="405"/>
      <c r="AA64" s="405"/>
      <c r="AB64" s="406"/>
      <c r="AC64" s="373"/>
      <c r="AD64" s="373"/>
      <c r="AE64" s="373"/>
      <c r="AF64" s="373"/>
      <c r="AG64" s="373"/>
      <c r="AH64" s="373"/>
      <c r="AI64" s="373"/>
      <c r="AJ64" s="373"/>
      <c r="AK64" s="373"/>
      <c r="AL64" s="373"/>
      <c r="AM64" s="15"/>
      <c r="AN64" s="15"/>
      <c r="AO64" s="242"/>
      <c r="AP64" s="15"/>
      <c r="AQ64" s="15"/>
      <c r="AR64" s="15" t="str">
        <f>IF(E64="", "OK", IF(OR(E64="", 608="bitte auswählen", S64="", AC64=""), "NICHT OK", IF(AND(K64="Wohlfahrtsverband", OR(K65="", K65="bitte auswählen")), "NICHT OK", "OK")))</f>
        <v>OK</v>
      </c>
    </row>
    <row r="65" spans="3:44" s="9" customFormat="1" ht="30" customHeight="1" x14ac:dyDescent="0.25">
      <c r="C65" s="411"/>
      <c r="D65" s="375"/>
      <c r="E65" s="407"/>
      <c r="F65" s="408"/>
      <c r="G65" s="408"/>
      <c r="H65" s="408"/>
      <c r="I65" s="408"/>
      <c r="J65" s="409"/>
      <c r="K65" s="422" t="s">
        <v>0</v>
      </c>
      <c r="L65" s="423"/>
      <c r="M65" s="423"/>
      <c r="N65" s="423"/>
      <c r="O65" s="423"/>
      <c r="P65" s="423"/>
      <c r="Q65" s="423"/>
      <c r="R65" s="424"/>
      <c r="S65" s="416"/>
      <c r="T65" s="417"/>
      <c r="U65" s="417"/>
      <c r="V65" s="417"/>
      <c r="W65" s="418"/>
      <c r="X65" s="407"/>
      <c r="Y65" s="408"/>
      <c r="Z65" s="408"/>
      <c r="AA65" s="408"/>
      <c r="AB65" s="409"/>
      <c r="AC65" s="373"/>
      <c r="AD65" s="373"/>
      <c r="AE65" s="373"/>
      <c r="AF65" s="373"/>
      <c r="AG65" s="373"/>
      <c r="AH65" s="373"/>
      <c r="AI65" s="373"/>
      <c r="AJ65" s="373"/>
      <c r="AK65" s="373"/>
      <c r="AL65" s="373"/>
      <c r="AM65" s="15"/>
      <c r="AN65" s="15"/>
      <c r="AO65" s="242"/>
      <c r="AP65" s="15"/>
      <c r="AQ65" s="15"/>
      <c r="AR65" s="15"/>
    </row>
    <row r="66" spans="3:44" s="9" customFormat="1" ht="30" customHeight="1" x14ac:dyDescent="0.25">
      <c r="C66" s="410">
        <f>MAX($C$8:C65)+1</f>
        <v>22</v>
      </c>
      <c r="D66" s="374">
        <v>4</v>
      </c>
      <c r="E66" s="404"/>
      <c r="F66" s="405"/>
      <c r="G66" s="405"/>
      <c r="H66" s="405"/>
      <c r="I66" s="405"/>
      <c r="J66" s="406"/>
      <c r="K66" s="376" t="s">
        <v>0</v>
      </c>
      <c r="L66" s="376"/>
      <c r="M66" s="376"/>
      <c r="N66" s="376"/>
      <c r="O66" s="376"/>
      <c r="P66" s="376"/>
      <c r="Q66" s="376"/>
      <c r="R66" s="376"/>
      <c r="S66" s="413" t="s">
        <v>0</v>
      </c>
      <c r="T66" s="414"/>
      <c r="U66" s="414"/>
      <c r="V66" s="414"/>
      <c r="W66" s="415"/>
      <c r="X66" s="404" t="s">
        <v>0</v>
      </c>
      <c r="Y66" s="405"/>
      <c r="Z66" s="405"/>
      <c r="AA66" s="405"/>
      <c r="AB66" s="406"/>
      <c r="AC66" s="373"/>
      <c r="AD66" s="373"/>
      <c r="AE66" s="373"/>
      <c r="AF66" s="373"/>
      <c r="AG66" s="373"/>
      <c r="AH66" s="373"/>
      <c r="AI66" s="373"/>
      <c r="AJ66" s="373"/>
      <c r="AK66" s="373"/>
      <c r="AL66" s="373"/>
      <c r="AM66" s="15"/>
      <c r="AN66" s="15"/>
      <c r="AO66" s="242"/>
      <c r="AP66" s="15"/>
      <c r="AQ66" s="15"/>
      <c r="AR66" s="15" t="str">
        <f>IF(E66="", "OK", IF(OR(E66="", 608="bitte auswählen", S66="", AC66=""), "NICHT OK", IF(AND(K66="Wohlfahrtsverband", OR(K67="", K67="bitte auswählen")), "NICHT OK", "OK")))</f>
        <v>OK</v>
      </c>
    </row>
    <row r="67" spans="3:44" s="9" customFormat="1" ht="30" customHeight="1" x14ac:dyDescent="0.25">
      <c r="C67" s="411"/>
      <c r="D67" s="375"/>
      <c r="E67" s="407"/>
      <c r="F67" s="408"/>
      <c r="G67" s="408"/>
      <c r="H67" s="408"/>
      <c r="I67" s="408"/>
      <c r="J67" s="409"/>
      <c r="K67" s="422" t="s">
        <v>0</v>
      </c>
      <c r="L67" s="423"/>
      <c r="M67" s="423"/>
      <c r="N67" s="423"/>
      <c r="O67" s="423"/>
      <c r="P67" s="423"/>
      <c r="Q67" s="423"/>
      <c r="R67" s="424"/>
      <c r="S67" s="416"/>
      <c r="T67" s="417"/>
      <c r="U67" s="417"/>
      <c r="V67" s="417"/>
      <c r="W67" s="418"/>
      <c r="X67" s="407"/>
      <c r="Y67" s="408"/>
      <c r="Z67" s="408"/>
      <c r="AA67" s="408"/>
      <c r="AB67" s="409"/>
      <c r="AC67" s="373"/>
      <c r="AD67" s="373"/>
      <c r="AE67" s="373"/>
      <c r="AF67" s="373"/>
      <c r="AG67" s="373"/>
      <c r="AH67" s="373"/>
      <c r="AI67" s="373"/>
      <c r="AJ67" s="373"/>
      <c r="AK67" s="373"/>
      <c r="AL67" s="373"/>
      <c r="AM67" s="15"/>
      <c r="AN67" s="15"/>
      <c r="AO67" s="242"/>
      <c r="AP67" s="15"/>
      <c r="AQ67" s="15"/>
      <c r="AR67" s="15"/>
    </row>
    <row r="68" spans="3:44" s="9" customFormat="1" ht="30" customHeight="1" x14ac:dyDescent="0.25">
      <c r="C68" s="410">
        <f>MAX($C$8:C67)+1</f>
        <v>23</v>
      </c>
      <c r="D68" s="374">
        <v>5</v>
      </c>
      <c r="E68" s="404"/>
      <c r="F68" s="405"/>
      <c r="G68" s="405"/>
      <c r="H68" s="405"/>
      <c r="I68" s="405"/>
      <c r="J68" s="406"/>
      <c r="K68" s="376" t="s">
        <v>0</v>
      </c>
      <c r="L68" s="376"/>
      <c r="M68" s="376"/>
      <c r="N68" s="376"/>
      <c r="O68" s="376"/>
      <c r="P68" s="376"/>
      <c r="Q68" s="376"/>
      <c r="R68" s="376"/>
      <c r="S68" s="413"/>
      <c r="T68" s="414"/>
      <c r="U68" s="414"/>
      <c r="V68" s="414"/>
      <c r="W68" s="415"/>
      <c r="X68" s="404" t="s">
        <v>0</v>
      </c>
      <c r="Y68" s="405"/>
      <c r="Z68" s="405"/>
      <c r="AA68" s="405"/>
      <c r="AB68" s="406"/>
      <c r="AC68" s="373"/>
      <c r="AD68" s="373"/>
      <c r="AE68" s="373"/>
      <c r="AF68" s="373"/>
      <c r="AG68" s="373"/>
      <c r="AH68" s="373"/>
      <c r="AI68" s="373"/>
      <c r="AJ68" s="373"/>
      <c r="AK68" s="373"/>
      <c r="AL68" s="373"/>
      <c r="AM68" s="15"/>
      <c r="AN68" s="15"/>
      <c r="AO68" s="242"/>
      <c r="AP68" s="15"/>
      <c r="AQ68" s="15"/>
      <c r="AR68" s="15" t="str">
        <f>IF(E68="", "OK", IF(OR(E68="", 608="bitte auswählen", S68="", AC68=""), "NICHT OK", IF(AND(K68="Wohlfahrtsverband", OR(K69="", K69="bitte auswählen")), "NICHT OK", "OK")))</f>
        <v>OK</v>
      </c>
    </row>
    <row r="69" spans="3:44" s="9" customFormat="1" ht="30" customHeight="1" x14ac:dyDescent="0.25">
      <c r="C69" s="411"/>
      <c r="D69" s="375"/>
      <c r="E69" s="407"/>
      <c r="F69" s="408"/>
      <c r="G69" s="408"/>
      <c r="H69" s="408"/>
      <c r="I69" s="408"/>
      <c r="J69" s="409"/>
      <c r="K69" s="422" t="s">
        <v>0</v>
      </c>
      <c r="L69" s="423"/>
      <c r="M69" s="423"/>
      <c r="N69" s="423"/>
      <c r="O69" s="423"/>
      <c r="P69" s="423"/>
      <c r="Q69" s="423"/>
      <c r="R69" s="424"/>
      <c r="S69" s="416"/>
      <c r="T69" s="417"/>
      <c r="U69" s="417"/>
      <c r="V69" s="417"/>
      <c r="W69" s="418"/>
      <c r="X69" s="407"/>
      <c r="Y69" s="408"/>
      <c r="Z69" s="408"/>
      <c r="AA69" s="408"/>
      <c r="AB69" s="409"/>
      <c r="AC69" s="373"/>
      <c r="AD69" s="373"/>
      <c r="AE69" s="373"/>
      <c r="AF69" s="373"/>
      <c r="AG69" s="373"/>
      <c r="AH69" s="373"/>
      <c r="AI69" s="373"/>
      <c r="AJ69" s="373"/>
      <c r="AK69" s="373"/>
      <c r="AL69" s="373"/>
      <c r="AM69" s="15"/>
      <c r="AN69" s="15"/>
      <c r="AO69" s="242"/>
      <c r="AP69" s="15"/>
      <c r="AQ69" s="15"/>
      <c r="AR69" s="15"/>
    </row>
    <row r="70" spans="3:44" s="9" customFormat="1" ht="6" customHeight="1" x14ac:dyDescent="0.25">
      <c r="C70" s="1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15"/>
      <c r="AN70" s="15"/>
      <c r="AO70" s="242"/>
      <c r="AP70" s="15"/>
      <c r="AQ70" s="15"/>
      <c r="AR70" s="15"/>
    </row>
    <row r="71" spans="3:44" s="9" customFormat="1" ht="16.5" customHeight="1" x14ac:dyDescent="0.25">
      <c r="C71"/>
      <c r="F71"/>
      <c r="G71"/>
      <c r="H71"/>
      <c r="I71"/>
      <c r="J71"/>
      <c r="K71" s="399" t="s">
        <v>238</v>
      </c>
      <c r="L71" s="400"/>
      <c r="M71" s="400"/>
      <c r="N71" s="400"/>
      <c r="O71" s="400"/>
      <c r="P71" s="400"/>
      <c r="Q71" s="400"/>
      <c r="R71" s="400"/>
      <c r="S71" s="400"/>
      <c r="T71" s="400"/>
      <c r="U71" s="400"/>
      <c r="V71" s="400"/>
      <c r="W71" s="400"/>
      <c r="X71" s="400"/>
      <c r="Y71" s="400"/>
      <c r="Z71" s="400"/>
      <c r="AA71" s="400"/>
      <c r="AB71" s="401"/>
      <c r="AC71" s="402">
        <f>SUMIFS(AC60:AC69, E60:E69, "&lt;&gt;"&amp;"")</f>
        <v>0</v>
      </c>
      <c r="AD71" s="403"/>
      <c r="AE71" s="403"/>
      <c r="AF71" s="403"/>
      <c r="AG71" s="403"/>
      <c r="AH71" s="403"/>
      <c r="AI71" s="403"/>
      <c r="AJ71" s="403"/>
      <c r="AK71" s="403"/>
      <c r="AL71" s="403"/>
      <c r="AM71"/>
      <c r="AN71" s="15"/>
      <c r="AO71" s="242" t="s">
        <v>292</v>
      </c>
      <c r="AP71" s="60"/>
      <c r="AQ71" s="15"/>
      <c r="AR71" s="15"/>
    </row>
    <row r="72" spans="3:44" s="9" customFormat="1" ht="6" customHeight="1" x14ac:dyDescent="0.25">
      <c r="C72" s="1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15"/>
      <c r="AN72" s="15"/>
      <c r="AO72" s="242"/>
      <c r="AP72" s="15"/>
      <c r="AQ72" s="15"/>
      <c r="AR72" s="15"/>
    </row>
    <row r="73" spans="3:44" s="10" customFormat="1" ht="20.100000000000001" customHeight="1" x14ac:dyDescent="0.25">
      <c r="C73" s="13"/>
      <c r="D73" s="355" t="s">
        <v>369</v>
      </c>
      <c r="E73" s="355"/>
      <c r="F73" s="355"/>
      <c r="G73" s="355"/>
      <c r="H73" s="355"/>
      <c r="I73" s="355"/>
      <c r="J73" s="355"/>
      <c r="K73" s="355"/>
      <c r="L73" s="355"/>
      <c r="M73" s="355"/>
      <c r="N73" s="355"/>
      <c r="O73" s="355"/>
      <c r="P73" s="355"/>
      <c r="Q73" s="355"/>
      <c r="R73" s="355"/>
      <c r="S73" s="355"/>
      <c r="T73" s="355"/>
      <c r="U73" s="355"/>
      <c r="V73" s="355"/>
      <c r="W73" s="355"/>
      <c r="X73" s="355"/>
      <c r="Y73" s="355"/>
      <c r="Z73" s="355"/>
      <c r="AA73" s="355"/>
      <c r="AB73" s="355"/>
      <c r="AC73" s="355"/>
      <c r="AD73" s="355"/>
      <c r="AE73" s="355"/>
      <c r="AF73" s="355"/>
      <c r="AG73" s="355"/>
      <c r="AH73" s="355"/>
      <c r="AI73" s="355"/>
      <c r="AJ73" s="355"/>
      <c r="AK73" s="355"/>
      <c r="AL73" s="355"/>
      <c r="AM73" s="16"/>
      <c r="AN73" s="16"/>
      <c r="AO73" s="247" t="s">
        <v>370</v>
      </c>
      <c r="AP73" s="16"/>
      <c r="AQ73" s="16"/>
      <c r="AR73" s="16"/>
    </row>
    <row r="74" spans="3:44" s="10" customFormat="1" ht="45" customHeight="1" x14ac:dyDescent="0.25">
      <c r="C74" s="277">
        <f>MAX($C$8:C73)+1</f>
        <v>24</v>
      </c>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16"/>
      <c r="AN74" s="16"/>
      <c r="AO74" s="238" t="s">
        <v>399</v>
      </c>
      <c r="AP74" s="16"/>
      <c r="AQ74" s="16"/>
      <c r="AR74" s="16" t="str">
        <f>IF(D74&lt;&gt;"", "OK", "NICHT OK")</f>
        <v>NICHT OK</v>
      </c>
    </row>
    <row r="75" spans="3:44" s="9" customFormat="1" ht="6" customHeight="1" x14ac:dyDescent="0.25">
      <c r="C75" s="1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15"/>
      <c r="AN75" s="15"/>
      <c r="AO75" s="242"/>
      <c r="AP75" s="15"/>
      <c r="AQ75" s="15"/>
      <c r="AR75" s="15"/>
    </row>
    <row r="76" spans="3:44" s="10" customFormat="1" ht="20.100000000000001" customHeight="1" x14ac:dyDescent="0.25">
      <c r="C76" s="13"/>
      <c r="D76" s="355" t="s">
        <v>86</v>
      </c>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355"/>
      <c r="AD76" s="355"/>
      <c r="AE76" s="355"/>
      <c r="AF76" s="355"/>
      <c r="AG76" s="355"/>
      <c r="AH76" s="355"/>
      <c r="AI76" s="355"/>
      <c r="AJ76" s="355"/>
      <c r="AK76" s="355"/>
      <c r="AL76" s="355"/>
      <c r="AM76" s="16"/>
      <c r="AN76" s="16"/>
      <c r="AO76" s="247" t="s">
        <v>293</v>
      </c>
      <c r="AP76" s="16"/>
      <c r="AQ76" s="16"/>
      <c r="AR76" s="16"/>
    </row>
    <row r="77" spans="3:44" s="10" customFormat="1" ht="45" customHeight="1" x14ac:dyDescent="0.25">
      <c r="C77" s="277">
        <f>MAX($C$8:C76)+1</f>
        <v>25</v>
      </c>
      <c r="D77" s="392"/>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16"/>
      <c r="AN77" s="16"/>
      <c r="AO77" s="238" t="s">
        <v>399</v>
      </c>
      <c r="AP77" s="16"/>
      <c r="AQ77" s="16"/>
      <c r="AR77" s="16" t="str">
        <f>IF(D77&lt;&gt;"", "OK", "NICHT OK")</f>
        <v>NICHT OK</v>
      </c>
    </row>
    <row r="78" spans="3:44" s="9" customFormat="1" ht="20.100000000000001" customHeight="1" x14ac:dyDescent="0.25">
      <c r="C78" s="1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15"/>
      <c r="AN78" s="15"/>
      <c r="AO78" s="242"/>
      <c r="AP78" s="15"/>
      <c r="AQ78" s="15"/>
      <c r="AR78" s="15"/>
    </row>
    <row r="79" spans="3:44" s="9" customFormat="1" ht="16.5" customHeight="1" thickBot="1" x14ac:dyDescent="0.25">
      <c r="C79" s="40" t="s">
        <v>84</v>
      </c>
      <c r="D79" s="41"/>
      <c r="E79" s="41"/>
      <c r="F79" s="42"/>
      <c r="G79" s="43"/>
      <c r="H79" s="42"/>
      <c r="I79" s="42"/>
      <c r="J79" s="42"/>
      <c r="K79" s="42"/>
      <c r="L79" s="42"/>
      <c r="M79" s="42"/>
      <c r="N79" s="42"/>
      <c r="O79" s="42"/>
      <c r="P79" s="44"/>
      <c r="Q79" s="44"/>
      <c r="R79" s="45"/>
      <c r="S79" s="45"/>
      <c r="T79" s="45"/>
      <c r="U79" s="45"/>
      <c r="V79" s="46"/>
      <c r="W79" s="41"/>
      <c r="X79" s="47"/>
      <c r="Y79" s="48"/>
      <c r="Z79" s="48"/>
      <c r="AA79" s="48"/>
      <c r="AB79" s="41"/>
      <c r="AC79" s="41"/>
      <c r="AD79" s="41"/>
      <c r="AE79" s="41"/>
      <c r="AF79" s="41"/>
      <c r="AG79" s="41"/>
      <c r="AH79" s="41"/>
      <c r="AI79" s="41"/>
      <c r="AJ79" s="41"/>
      <c r="AK79" s="41"/>
      <c r="AL79" s="41"/>
      <c r="AM79" s="15"/>
      <c r="AN79" s="15"/>
      <c r="AO79" s="242"/>
      <c r="AP79" s="15"/>
      <c r="AQ79" s="15"/>
      <c r="AR79" s="15"/>
    </row>
    <row r="80" spans="3:44" s="56" customFormat="1" ht="6" customHeight="1" x14ac:dyDescent="0.25">
      <c r="C80" s="13"/>
      <c r="D80" s="55"/>
      <c r="E80" s="55"/>
      <c r="F80" s="55"/>
      <c r="G80" s="55"/>
      <c r="H80" s="55"/>
      <c r="I80" s="55"/>
      <c r="J80" s="55"/>
      <c r="K80" s="55"/>
      <c r="L80" s="55"/>
      <c r="M80" s="55"/>
      <c r="N80" s="55"/>
      <c r="O80" s="55"/>
      <c r="P80" s="55"/>
      <c r="Q80" s="55"/>
      <c r="R80" s="55"/>
      <c r="S80" s="55"/>
      <c r="T80" s="55"/>
      <c r="U80" s="55"/>
      <c r="V80" s="59"/>
      <c r="W80" s="55"/>
      <c r="X80" s="377"/>
      <c r="Y80" s="377"/>
      <c r="Z80" s="377"/>
      <c r="AA80" s="377"/>
      <c r="AB80" s="62"/>
      <c r="AC80" s="14"/>
      <c r="AD80" s="14"/>
      <c r="AE80" s="14"/>
      <c r="AF80" s="14"/>
      <c r="AG80" s="14"/>
      <c r="AH80" s="14"/>
      <c r="AI80" s="14"/>
      <c r="AJ80" s="14"/>
      <c r="AK80" s="14"/>
      <c r="AL80" s="14"/>
      <c r="AM80" s="14"/>
      <c r="AN80" s="14"/>
      <c r="AO80" s="240"/>
      <c r="AP80" s="14"/>
      <c r="AQ80" s="14"/>
      <c r="AR80" s="14"/>
    </row>
    <row r="81" spans="3:44" s="9" customFormat="1" ht="30" customHeight="1" x14ac:dyDescent="0.25">
      <c r="C81" s="13"/>
      <c r="D81" s="378" t="str">
        <f>IF(COUNTIF($K$60:$R$69, "Weitere Netzwerke")&gt;0, "Da Sie 'weitere Netzwerke' ausgewählt haben, erläutern Sie bitte im Textfeld am Ende der Seite, wie sich dieses Netzwerk zusammensetzt und welche Ziele es verfolgt.","Sollten Sie weitere Informationen, Kommentare und Anmerkung zu Ihren Angaben haben, tragen Sie diese bitte hier ein.")</f>
        <v>Sollten Sie weitere Informationen, Kommentare und Anmerkung zu Ihren Angaben haben, tragen Sie diese bitte hier ein.</v>
      </c>
      <c r="E81" s="431"/>
      <c r="F81" s="431"/>
      <c r="G81" s="431"/>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14"/>
      <c r="AN81" s="14"/>
      <c r="AO81" s="240"/>
      <c r="AP81" s="14"/>
      <c r="AQ81" s="14"/>
      <c r="AR81" s="8"/>
    </row>
    <row r="82" spans="3:44" s="9" customFormat="1" ht="10.35" customHeight="1" x14ac:dyDescent="0.25">
      <c r="C82" s="13"/>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4"/>
      <c r="AN82" s="14"/>
      <c r="AO82" s="240"/>
      <c r="AP82" s="14"/>
      <c r="AQ82" s="14"/>
      <c r="AR82" s="8"/>
    </row>
    <row r="83" spans="3:44" s="10" customFormat="1" ht="20.100000000000001" customHeight="1" x14ac:dyDescent="0.25">
      <c r="C83" s="13"/>
      <c r="D83" s="355" t="s">
        <v>85</v>
      </c>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55"/>
      <c r="AL83" s="355"/>
      <c r="AM83" s="16"/>
      <c r="AN83" s="16"/>
      <c r="AO83" s="245"/>
      <c r="AP83" s="16"/>
      <c r="AQ83" s="16"/>
      <c r="AR83" s="16"/>
    </row>
    <row r="84" spans="3:44" s="10" customFormat="1" ht="120" customHeight="1" x14ac:dyDescent="0.25">
      <c r="C84" s="277">
        <f>MAX($C$8:C83)+1</f>
        <v>26</v>
      </c>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16"/>
      <c r="AN84" s="16"/>
      <c r="AO84" s="248"/>
      <c r="AP84" s="16"/>
      <c r="AQ84" s="16"/>
      <c r="AR84" s="16" t="str">
        <f>IF(AND(COUNTIF($K$60:$R$69, "Weitere Netzwerke")&gt;0, D84=""), "NICHT OK", "OK")</f>
        <v>OK</v>
      </c>
    </row>
    <row r="85" spans="3:44" s="9" customFormat="1" ht="10.35" customHeight="1" x14ac:dyDescent="0.25">
      <c r="C85" s="64"/>
      <c r="D85" s="65"/>
      <c r="E85" s="65"/>
      <c r="F85" s="65"/>
      <c r="G85" s="65"/>
      <c r="H85" s="65"/>
      <c r="I85" s="65"/>
      <c r="J85" s="65"/>
      <c r="K85" s="65"/>
      <c r="L85" s="8"/>
      <c r="M85" s="66"/>
      <c r="N85" s="66"/>
      <c r="O85" s="66"/>
      <c r="P85" s="8"/>
      <c r="Q85" s="8"/>
      <c r="R85" s="8"/>
      <c r="S85"/>
      <c r="T85"/>
      <c r="U85"/>
      <c r="V85"/>
      <c r="W85" s="8"/>
      <c r="X85" s="15"/>
      <c r="Y85" s="60"/>
      <c r="Z85" s="60"/>
      <c r="AA85" s="60"/>
      <c r="AB85" s="15"/>
      <c r="AC85" s="15"/>
      <c r="AD85" s="15"/>
      <c r="AE85" s="15"/>
      <c r="AF85" s="15"/>
      <c r="AG85" s="15"/>
      <c r="AH85" s="15"/>
      <c r="AI85" s="15"/>
      <c r="AJ85" s="15"/>
      <c r="AK85" s="15"/>
      <c r="AL85" s="15"/>
      <c r="AM85" s="15"/>
      <c r="AN85" s="15"/>
      <c r="AO85" s="15"/>
      <c r="AP85" s="15"/>
      <c r="AQ85" s="15"/>
      <c r="AR85" s="15"/>
    </row>
    <row r="86" spans="3:44" s="9" customFormat="1" ht="30" customHeight="1" x14ac:dyDescent="0.25">
      <c r="C86"/>
      <c r="D86" s="393" t="str">
        <f>IF(AR86="NICHT OK", "û", "ü")</f>
        <v>û</v>
      </c>
      <c r="E86" s="393"/>
      <c r="F86" s="393"/>
      <c r="G86" s="393"/>
      <c r="H86" s="393"/>
      <c r="I86" s="393"/>
      <c r="J86" s="393"/>
      <c r="K86" s="393"/>
      <c r="L86" s="393"/>
      <c r="M86" s="393"/>
      <c r="N86" s="393"/>
      <c r="O86" s="393"/>
      <c r="P86" s="393"/>
      <c r="Q86" s="394" t="str">
        <f>IF(AR86="NICHT OK", "Antragsseite ist noch nicht vollständig ausgefüllt", "Antragsseite ist vollständig ausgefüllt")</f>
        <v>Antragsseite ist noch nicht vollständig ausgefüllt</v>
      </c>
      <c r="R86" s="394"/>
      <c r="S86" s="394"/>
      <c r="T86" s="394"/>
      <c r="U86" s="394"/>
      <c r="V86" s="394"/>
      <c r="W86" s="394"/>
      <c r="X86" s="394"/>
      <c r="Y86" s="394"/>
      <c r="Z86" s="394"/>
      <c r="AA86" s="394"/>
      <c r="AB86" s="394"/>
      <c r="AC86" s="394"/>
      <c r="AD86" s="394"/>
      <c r="AE86" s="394"/>
      <c r="AF86" s="394"/>
      <c r="AG86" s="394"/>
      <c r="AH86" s="394"/>
      <c r="AI86" s="394"/>
      <c r="AJ86" s="394"/>
      <c r="AK86" s="394"/>
      <c r="AL86" s="394"/>
      <c r="AM86" s="8"/>
      <c r="AN86" s="8"/>
      <c r="AO86" s="3"/>
      <c r="AP86" s="8"/>
      <c r="AQ86" s="8"/>
      <c r="AR86" s="8" t="str">
        <f>IF(COUNTIF($AR$4:$AR$85, "NICHT OK")&gt;0, "NICHT OK", "OK")</f>
        <v>NICHT OK</v>
      </c>
    </row>
    <row r="87" spans="3:44" ht="18" customHeight="1" x14ac:dyDescent="0.25">
      <c r="C87" s="387"/>
      <c r="D87" s="387"/>
      <c r="E87" s="387"/>
      <c r="F87" s="387"/>
      <c r="G87" s="387"/>
      <c r="H87" s="387"/>
      <c r="I87" s="387"/>
      <c r="J87" s="387"/>
      <c r="K87" s="387"/>
      <c r="L87" s="387"/>
      <c r="M87" s="387"/>
      <c r="N87" s="387"/>
      <c r="O87" s="387"/>
      <c r="P87" s="387"/>
    </row>
    <row r="88" spans="3:44" ht="18" customHeight="1" x14ac:dyDescent="0.2"/>
    <row r="89" spans="3:44" ht="18" customHeight="1" x14ac:dyDescent="0.2"/>
    <row r="90" spans="3:44" ht="18" customHeight="1" x14ac:dyDescent="0.25">
      <c r="C90" s="388"/>
      <c r="D90" s="388"/>
      <c r="E90" s="388"/>
      <c r="F90" s="388"/>
      <c r="G90" s="388"/>
      <c r="H90" s="388"/>
      <c r="I90" s="388"/>
      <c r="J90" s="388"/>
      <c r="K90" s="388"/>
      <c r="L90" s="388"/>
      <c r="M90" s="388"/>
      <c r="N90" s="388"/>
      <c r="O90" s="388"/>
      <c r="P90" s="388"/>
    </row>
  </sheetData>
  <sheetProtection password="EBCC" sheet="1" formatColumns="0" selectLockedCells="1"/>
  <mergeCells count="114">
    <mergeCell ref="X80:AA80"/>
    <mergeCell ref="D81:AL81"/>
    <mergeCell ref="D43:L43"/>
    <mergeCell ref="M43:AB43"/>
    <mergeCell ref="AD43:AG43"/>
    <mergeCell ref="AH43:AL43"/>
    <mergeCell ref="D37:L37"/>
    <mergeCell ref="M37:AL37"/>
    <mergeCell ref="D39:L39"/>
    <mergeCell ref="M39:AL39"/>
    <mergeCell ref="D45:L45"/>
    <mergeCell ref="M45:AL45"/>
    <mergeCell ref="D41:L41"/>
    <mergeCell ref="M41:AB41"/>
    <mergeCell ref="AD41:AG41"/>
    <mergeCell ref="AH41:AL41"/>
    <mergeCell ref="K67:R67"/>
    <mergeCell ref="D64:D65"/>
    <mergeCell ref="E64:J65"/>
    <mergeCell ref="K64:R64"/>
    <mergeCell ref="S64:W65"/>
    <mergeCell ref="X64:AB65"/>
    <mergeCell ref="K61:R61"/>
    <mergeCell ref="K65:R65"/>
    <mergeCell ref="C68:C69"/>
    <mergeCell ref="D26:L26"/>
    <mergeCell ref="M26:AL26"/>
    <mergeCell ref="D62:D63"/>
    <mergeCell ref="E62:J63"/>
    <mergeCell ref="K62:R62"/>
    <mergeCell ref="S62:W63"/>
    <mergeCell ref="X62:AB63"/>
    <mergeCell ref="K63:R63"/>
    <mergeCell ref="C60:C61"/>
    <mergeCell ref="C62:C63"/>
    <mergeCell ref="D66:D67"/>
    <mergeCell ref="E66:J67"/>
    <mergeCell ref="K66:R66"/>
    <mergeCell ref="S66:W67"/>
    <mergeCell ref="X66:AB67"/>
    <mergeCell ref="K68:R68"/>
    <mergeCell ref="S68:W69"/>
    <mergeCell ref="X68:AB69"/>
    <mergeCell ref="K69:R69"/>
    <mergeCell ref="E60:J61"/>
    <mergeCell ref="S60:W61"/>
    <mergeCell ref="X60:AB61"/>
    <mergeCell ref="AC62:AL63"/>
    <mergeCell ref="C87:P87"/>
    <mergeCell ref="C90:P90"/>
    <mergeCell ref="D16:L16"/>
    <mergeCell ref="M16:AI16"/>
    <mergeCell ref="D83:AL83"/>
    <mergeCell ref="D84:AL84"/>
    <mergeCell ref="D86:P86"/>
    <mergeCell ref="Q86:AL86"/>
    <mergeCell ref="AF53:AL53"/>
    <mergeCell ref="AF51:AL51"/>
    <mergeCell ref="AF52:AL52"/>
    <mergeCell ref="D47:AL47"/>
    <mergeCell ref="D48:AL48"/>
    <mergeCell ref="AF50:AL50"/>
    <mergeCell ref="K71:AB71"/>
    <mergeCell ref="AC71:AL71"/>
    <mergeCell ref="D73:AL73"/>
    <mergeCell ref="D74:AL74"/>
    <mergeCell ref="D76:AL76"/>
    <mergeCell ref="D77:AL77"/>
    <mergeCell ref="E68:J69"/>
    <mergeCell ref="D68:D69"/>
    <mergeCell ref="C64:C65"/>
    <mergeCell ref="C66:C67"/>
    <mergeCell ref="AC64:AL65"/>
    <mergeCell ref="AC66:AL67"/>
    <mergeCell ref="AC68:AL69"/>
    <mergeCell ref="D60:D61"/>
    <mergeCell ref="K60:R60"/>
    <mergeCell ref="D30:L30"/>
    <mergeCell ref="M30:AL30"/>
    <mergeCell ref="X56:AA56"/>
    <mergeCell ref="D57:AL57"/>
    <mergeCell ref="E59:J59"/>
    <mergeCell ref="K59:R59"/>
    <mergeCell ref="S59:W59"/>
    <mergeCell ref="X59:AB59"/>
    <mergeCell ref="D51:AE51"/>
    <mergeCell ref="D52:AE52"/>
    <mergeCell ref="D53:AE53"/>
    <mergeCell ref="D50:AE50"/>
    <mergeCell ref="D34:AL34"/>
    <mergeCell ref="AC59:AL59"/>
    <mergeCell ref="AC60:AL61"/>
    <mergeCell ref="D35:AK35"/>
    <mergeCell ref="D22:L22"/>
    <mergeCell ref="M22:AL22"/>
    <mergeCell ref="D24:L24"/>
    <mergeCell ref="M24:AL24"/>
    <mergeCell ref="D28:L28"/>
    <mergeCell ref="M28:AL28"/>
    <mergeCell ref="AH12:AL12"/>
    <mergeCell ref="D14:L14"/>
    <mergeCell ref="M14:AL14"/>
    <mergeCell ref="AJ16:AL16"/>
    <mergeCell ref="D20:AL20"/>
    <mergeCell ref="C4:AL4"/>
    <mergeCell ref="D8:L8"/>
    <mergeCell ref="M8:AL8"/>
    <mergeCell ref="D10:L10"/>
    <mergeCell ref="M10:AL10"/>
    <mergeCell ref="D12:L12"/>
    <mergeCell ref="M12:Q12"/>
    <mergeCell ref="S12:W12"/>
    <mergeCell ref="X12:AA12"/>
    <mergeCell ref="AC12:AG12"/>
  </mergeCells>
  <conditionalFormatting sqref="C14:AL14">
    <cfRule type="expression" dxfId="169" priority="73">
      <formula>IF($X$12&lt;=12, TRUE, FALSE)</formula>
    </cfRule>
  </conditionalFormatting>
  <conditionalFormatting sqref="D74:AL74">
    <cfRule type="expression" dxfId="168" priority="78">
      <formula>IF($AR74 &lt;&gt; "OK", TRUE,FALSE)</formula>
    </cfRule>
  </conditionalFormatting>
  <conditionalFormatting sqref="D81:AL81">
    <cfRule type="expression" dxfId="167" priority="1">
      <formula>IF(COUNTIF(D81, "Da sie*")=1, TRUE,FALSE)</formula>
    </cfRule>
  </conditionalFormatting>
  <conditionalFormatting sqref="D84:AL84">
    <cfRule type="expression" dxfId="166" priority="36">
      <formula>IF(AND(COUNTIF($K$60:$R$69, "Weitere Netzwerke")&gt;0, $D$84=""),TRUE,FALSE)</formula>
    </cfRule>
    <cfRule type="expression" dxfId="165" priority="69">
      <formula>IF($D$84 ="", TRUE,FALSE)</formula>
    </cfRule>
  </conditionalFormatting>
  <conditionalFormatting sqref="D86:AL86">
    <cfRule type="expression" dxfId="164" priority="80">
      <formula>IF($AR$86="OK", TRUE,FALSE)</formula>
    </cfRule>
  </conditionalFormatting>
  <conditionalFormatting sqref="E60 K61 K63:K69 S60 AC60 E68 S68 X68 AC68 E66 S66 X66 AC66 E64 S64 X64 AC64 E62 S62 AC62">
    <cfRule type="expression" dxfId="163" priority="77">
      <formula>IF(AND(E60 &lt;&gt; "", E60&lt;&gt;"bitte auswählen"), TRUE,FALSE)</formula>
    </cfRule>
  </conditionalFormatting>
  <conditionalFormatting sqref="E60">
    <cfRule type="expression" dxfId="162" priority="72">
      <formula>IF(OR($AI$57="Nein",$AI$57="bitte auswählen"), TRUE,FALSE)</formula>
    </cfRule>
  </conditionalFormatting>
  <conditionalFormatting sqref="E62">
    <cfRule type="expression" dxfId="161" priority="40">
      <formula>IF(OR($AI$57="Nein",$AI$57="bitte auswählen"), TRUE,FALSE)</formula>
    </cfRule>
  </conditionalFormatting>
  <conditionalFormatting sqref="E64">
    <cfRule type="expression" dxfId="160" priority="43">
      <formula>IF(OR($AI$57="Nein",$AI$57="bitte auswählen"), TRUE,FALSE)</formula>
    </cfRule>
  </conditionalFormatting>
  <conditionalFormatting sqref="E66">
    <cfRule type="expression" dxfId="159" priority="46">
      <formula>IF(OR($AI$57="Nein",$AI$57="bitte auswählen"), TRUE,FALSE)</formula>
    </cfRule>
  </conditionalFormatting>
  <conditionalFormatting sqref="E68">
    <cfRule type="expression" dxfId="158" priority="49">
      <formula>IF(OR($AI$57="Nein",$AI$57="bitte auswählen"), TRUE,FALSE)</formula>
    </cfRule>
  </conditionalFormatting>
  <conditionalFormatting sqref="K60">
    <cfRule type="expression" dxfId="157" priority="22">
      <formula>IF($E60="", TRUE,FALSE)</formula>
    </cfRule>
    <cfRule type="expression" dxfId="156" priority="24">
      <formula>IF(AND(K60 &lt;&gt; "", K60&lt;&gt;"bitte auswählen"), TRUE,FALSE)</formula>
    </cfRule>
  </conditionalFormatting>
  <conditionalFormatting sqref="K61 K63 K65 K67 K69">
    <cfRule type="expression" dxfId="155" priority="51">
      <formula>IF($E60="",TRUE,FALSE)</formula>
    </cfRule>
    <cfRule type="expression" dxfId="154" priority="53">
      <formula>IF($K60&lt;&gt;"Wohlfahrtsverband", TRUE,FALSE)</formula>
    </cfRule>
  </conditionalFormatting>
  <conditionalFormatting sqref="K62">
    <cfRule type="expression" dxfId="153" priority="30">
      <formula>IF($E62="", TRUE,FALSE)</formula>
    </cfRule>
    <cfRule type="expression" dxfId="152" priority="32">
      <formula>IF(AND(K62 &lt;&gt; "", K62&lt;&gt;"bitte auswählen"), TRUE,FALSE)</formula>
    </cfRule>
  </conditionalFormatting>
  <conditionalFormatting sqref="K64 S64 X64 AC64">
    <cfRule type="expression" dxfId="151" priority="41">
      <formula>IF($E64="", TRUE,FALSE)</formula>
    </cfRule>
  </conditionalFormatting>
  <conditionalFormatting sqref="K66 S66 X66 AC66">
    <cfRule type="expression" dxfId="150" priority="44">
      <formula>IF($E66="", TRUE,FALSE)</formula>
    </cfRule>
  </conditionalFormatting>
  <conditionalFormatting sqref="K68 S68 X68 AC68">
    <cfRule type="expression" dxfId="149" priority="47">
      <formula>IF($E68="", TRUE,FALSE)</formula>
    </cfRule>
  </conditionalFormatting>
  <conditionalFormatting sqref="M12 X12 AF51:AF53">
    <cfRule type="expression" dxfId="148" priority="75">
      <formula>IF(OR(M12 = "", M12 ="bitte auswählen"), TRUE,FALSE)</formula>
    </cfRule>
  </conditionalFormatting>
  <conditionalFormatting sqref="M22">
    <cfRule type="expression" dxfId="147" priority="4">
      <formula>IF($AR22 &lt;&gt; "OK", TRUE,FALSE)</formula>
    </cfRule>
  </conditionalFormatting>
  <conditionalFormatting sqref="M39 M45">
    <cfRule type="expression" dxfId="146" priority="3">
      <formula>IF(OR($M39="", $M39="bitte auswählen"), TRUE,FALSE)</formula>
    </cfRule>
  </conditionalFormatting>
  <conditionalFormatting sqref="M41 AH41 M43 AH43">
    <cfRule type="expression" dxfId="145" priority="7">
      <formula>IF(OR(M41 = "", M41 ="bitte auswählen"), TRUE,FALSE)</formula>
    </cfRule>
  </conditionalFormatting>
  <conditionalFormatting sqref="M8:AL8 M10:AL10 M14:AL14 M24 M26 M28 M30 M37 M39 D48:AL48 D77:AL77">
    <cfRule type="expression" dxfId="144" priority="55">
      <formula>IF($AR8 &lt;&gt; "OK", TRUE,FALSE)</formula>
    </cfRule>
  </conditionalFormatting>
  <conditionalFormatting sqref="S60 AC60">
    <cfRule type="expression" dxfId="143" priority="50">
      <formula>IF($E60="", TRUE,FALSE)</formula>
    </cfRule>
  </conditionalFormatting>
  <conditionalFormatting sqref="S62 AC62">
    <cfRule type="expression" dxfId="142" priority="38">
      <formula>IF($E62="", TRUE,FALSE)</formula>
    </cfRule>
  </conditionalFormatting>
  <conditionalFormatting sqref="X60">
    <cfRule type="expression" dxfId="141" priority="16">
      <formula>IF($E60="", TRUE,FALSE)</formula>
    </cfRule>
    <cfRule type="expression" dxfId="140" priority="18">
      <formula>IF(AND(X60 &lt;&gt; "", X60&lt;&gt;"bitte auswählen"), TRUE,FALSE)</formula>
    </cfRule>
  </conditionalFormatting>
  <conditionalFormatting sqref="X62">
    <cfRule type="expression" dxfId="139" priority="19">
      <formula>IF($E62="", TRUE,FALSE)</formula>
    </cfRule>
    <cfRule type="expression" dxfId="138" priority="21">
      <formula>IF(AND(X62 &lt;&gt; "", X62&lt;&gt;"bitte auswählen"), TRUE,FALSE)</formula>
    </cfRule>
  </conditionalFormatting>
  <conditionalFormatting sqref="AC60 AC62 AC64 AC66 AC68">
    <cfRule type="expression" dxfId="137" priority="2">
      <formula>IF($E60="",TRUE,FALSE)</formula>
    </cfRule>
  </conditionalFormatting>
  <conditionalFormatting sqref="AJ16">
    <cfRule type="expression" dxfId="136" priority="68">
      <formula>IF($AQ$16&lt;&gt;TRUE, TRUE,FALSE)</formula>
    </cfRule>
  </conditionalFormatting>
  <dataValidations xWindow="531" yWindow="677" count="34">
    <dataValidation type="whole" operator="greaterThan" allowBlank="1" showErrorMessage="1" errorTitle="WARNUNG" error="Nur ganze positive Zahlen erlaubt" promptTitle="Hinweis:" sqref="M28:AL28">
      <formula1>0</formula1>
    </dataValidation>
    <dataValidation allowBlank="1" promptTitle="Hinweis:" sqref="M22:AL22 M37:AL37"/>
    <dataValidation allowBlank="1" showErrorMessage="1" promptTitle="Beispiel" sqref="M10:AL10"/>
    <dataValidation type="whole" allowBlank="1" showErrorMessage="1" errorTitle="Warnung" error="Die Dauer sollte mindestens 6 Monate betragen um eine erfolgreiche Projektumsetzung zu gewährleisten." promptTitle="Hinweis" sqref="X12:AA12">
      <formula1>6</formula1>
      <formula2>24</formula2>
    </dataValidation>
    <dataValidation type="decimal" allowBlank="1" showInputMessage="1" showErrorMessage="1" errorTitle="Warnung" error="Nur Zahlen größer oder gleich 0 erlaubt." sqref="AF53:AL53">
      <formula1>0</formula1>
      <formula2>999999999999</formula2>
    </dataValidation>
    <dataValidation type="date" operator="greaterThanOrEqual" allowBlank="1" showErrorMessage="1" errorTitle="Achtung" error="Bitte geben Sie ein Datum im Format TT.MM.JJJJ ein. Der geplante Projektstart darf frühstens ab dem 01.03.2025  erfolgen." promptTitle="Hinweis:" sqref="M12:Q12">
      <formula1>45717</formula1>
    </dataValidation>
    <dataValidation operator="greaterThan" allowBlank="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D14"/>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32:U33 T85:U85 T79:U79">
      <formula1>AND(T32&gt;TODAY(),T32&lt;DATE(YEAR(TODAY()),MONTH(TODAY())+13,1))</formula1>
    </dataValidation>
    <dataValidation allowBlank="1" showInputMessage="1" showErrorMessage="1" promptTitle="Achtung:" prompt="Bitte füllen Sie alle Felder der Reihe nach aus. " sqref="S46:AC46"/>
    <dataValidation allowBlank="1" promptTitle="Hinweis:" prompt="Wählen Sie im Dropdown-menü das Tabellenblatt an und klicken Sie anschließend auf den Link." sqref="Y5:AA7 Y55:AA55 Y17:AA19 Y21:AA21"/>
    <dataValidation allowBlank="1" showErrorMessage="1" sqref="D27:J27 AD15 D70:AL70 D75:AL75 S12 AD13 V27:AF27 D78:AL78 D72:AL72"/>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13:Q13 M15:Q15">
      <formula1>44927</formula1>
    </dataValidation>
    <dataValidation type="list" allowBlank="1" showErrorMessage="1" errorTitle="WARNUNG" error="Bitte nutzen Sie das Dropdown und wählen darüber einen gültigen Wert aus" sqref="M24:AL24">
      <formula1>listAntragsstellerArt</formula1>
    </dataValidation>
    <dataValidation type="textLength" allowBlank="1" showInputMessage="1" showErrorMessage="1" errorTitle="WARNUNG" error="Maximal 2150 Zeichen sind erlaubt! (inkl. Leerzeichen)" promptTitle="Hinweis" prompt="Maximal 2150 Zeichen erlaubt (ca. 300 Worte)_x000a__x000a_" sqref="D48:AL48">
      <formula1>0</formula1>
      <formula2>2150</formula2>
    </dataValidation>
    <dataValidation type="list" allowBlank="1" showInputMessage="1" showErrorMessage="1" errorTitle="WARNUNG" error="Bitte nutzen Sie das Dropdown und wählen darüber einen gültigen Wert aus" sqref="M39:AL39">
      <formula1>listEinrichtungArt</formula1>
    </dataValidation>
    <dataValidation type="textLength" allowBlank="1" showInputMessage="1" showErrorMessage="1" errorTitle="WARNUNG" error="Maximal 375 Zeichen erlaubt! (inkl. Leerzeichen)" promptTitle="HINWEIS" prompt="Maximal 375 Zeichen erlaubt (ungefähr 50 Wörter)" sqref="D77:AL77 D74:AL74">
      <formula1>0</formula1>
      <formula2>375</formula2>
    </dataValidation>
    <dataValidation type="list" operator="greaterThan" allowBlank="1" showErrorMessage="1" errorTitle="WARNUNG" error="Bitte nutzen Sie das Dropdown und wählen darüber einen gültigen Wert aus" promptTitle="Hinweis" sqref="M30:AL30">
      <formula1>listGeographischeAusdehnung</formula1>
    </dataValidation>
    <dataValidation allowBlank="1" showErrorMessage="1" promptTitle="HINWEIS" prompt="Diese Tabelle bildet ein Auswahlkriterium ab." sqref="D57:AL58 D81:AL82"/>
    <dataValidation type="decimal" allowBlank="1" showErrorMessage="1" errorTitle="Warnung" error="Nur Zahlen größer oder gleich 0 erlaubt." promptTitle="Hinweis" prompt="_x000a_" sqref="AF52:AL52">
      <formula1>0</formula1>
      <formula2>999999999999</formula2>
    </dataValidation>
    <dataValidation type="decimal" allowBlank="1" showErrorMessage="1" errorTitle="Warnung" error="Nur Zahlen größer oder gleich 0 erlaubt." promptTitle="Hinweis" sqref="AF51:AL51">
      <formula1>0</formula1>
      <formula2>999999999999</formula2>
    </dataValidation>
    <dataValidation type="list" allowBlank="1" showErrorMessage="1" errorTitle="WARNUNG" error="Bitte nutzen Sie das Dropdown und wählen darüber einen gültigen Wert aus" promptTitle="Hinweis" sqref="K64:R64 K68:R68 K66:R66 K62:R62 K60:R60">
      <formula1>listNetzwerkart</formula1>
    </dataValidation>
    <dataValidation type="list" allowBlank="1" showErrorMessage="1" errorTitle="WARNUNG" error="Bitte nutzen Sie das Dropdown und wählen darüber einen gültigen Wert aus" sqref="M26:AL26">
      <formula1>listWohlfahrtverbände</formula1>
    </dataValidation>
    <dataValidation type="textLength" allowBlank="1" showInputMessage="1" showErrorMessage="1" errorTitle="WARNUNG" error="Maximal 1.000 Zeichen erlaubt! (inkl. Leerzeichen)" promptTitle="Hinweis" prompt="Maximal 1.000 Zeichen erlaubt (ungefähr 150 Wörter)" sqref="D84:AL84">
      <formula1>0</formula1>
      <formula2>1000</formula2>
    </dataValidation>
    <dataValidation allowBlank="1" showErrorMessage="1" promptTitle="WICHTIG" prompt="_x000a_" sqref="M9:AL9"/>
    <dataValidation allowBlank="1" showErrorMessage="1" promptTitle="Hinweis" sqref="AC71:AL71"/>
    <dataValidation type="list" allowBlank="1" showInputMessage="1" showErrorMessage="1" errorTitle="WARNUNG" error="Bitte nutzen Sie das Dropdown und wählen darüber einen gültigen Wert aus" sqref="K61:R61 K63:R63 K65:R65 K67:R67 K69:R69">
      <formula1>listWohlfahrtverbändeOhneNein</formula1>
    </dataValidation>
    <dataValidation operator="greaterThanOrEqual" allowBlank="1" errorTitle="Achtung" error="Bitte geben Sie ein Datum im Format TT.MM.JJJJ ein. Der geplante Projektstart darf frühstens 6 Monate ab Antragstellung erfolgen." promptTitle="Hinweis:" sqref="M41:AB41 M43:AB43"/>
    <dataValidation type="list" allowBlank="1" showInputMessage="1" showErrorMessage="1" sqref="M45:AL45">
      <formula1>listBundesländer</formula1>
    </dataValidation>
    <dataValidation type="textLength" allowBlank="1" showInputMessage="1" showErrorMessage="1" errorTitle="WARNUNG" error="Die Postleitzahl muss 5 Stellen haben" sqref="AH43:AL43">
      <formula1>5</formula1>
      <formula2>5</formula2>
    </dataValidation>
    <dataValidation type="whole" allowBlank="1" showErrorMessage="1" errorTitle="WARNUNG" error="Die Online-Kennung muss genau 9 Ziffern umfassen" promptTitle="WICHTIG" sqref="M8:AL8">
      <formula1>1</formula1>
      <formula2>999999999</formula2>
    </dataValidation>
    <dataValidation type="list" allowBlank="1" showInputMessage="1" showErrorMessage="1" sqref="X60:AB63 X66:AB69">
      <formula1>listVerbreitungskanäle</formula1>
    </dataValidation>
    <dataValidation type="list" operator="greaterThan" allowBlank="1" showInputMessage="1" showErrorMessage="1" errorTitle="WARNUNG" error="Bitte nutzen Sie das Dropdown und wählen darüber einen gültigen Wert aus" sqref="X64:AB65">
      <formula1>listVerbreitungskanäle</formula1>
    </dataValidation>
    <dataValidation type="list" allowBlank="1" showInputMessage="1" errorTitle="Warnung" error="Nur ganze positive Zahlen erlaubt_x000a_" sqref="S60:W69">
      <formula1>listVerbreitungskanäle</formula1>
    </dataValidation>
    <dataValidation type="whole" allowBlank="1" showErrorMessage="1" errorTitle="Hinweis" error="Das Feld muss eine Zahl enthalten!" sqref="AC60:AL69">
      <formula1>1</formula1>
      <formula2>999999</formula2>
    </dataValidation>
  </dataValidations>
  <hyperlinks>
    <hyperlink ref="D35:AK35" r:id="rId1" display="Link KWRA"/>
  </hyperlinks>
  <printOptions horizontalCentered="1"/>
  <pageMargins left="0.23622047244094491" right="0.23622047244094491" top="0.74803149606299213" bottom="0.74803149606299213" header="0.31496062992125984" footer="0.31496062992125984"/>
  <pageSetup paperSize="9" scale="75" fitToHeight="0" orientation="portrait" r:id="rId2"/>
  <headerFooter>
    <oddFooter>&amp;CSeite &amp;P von &amp;N</oddFooter>
  </headerFooter>
  <rowBreaks count="3" manualBreakCount="3">
    <brk id="46" min="1" max="38" man="1"/>
    <brk id="54" min="1" max="38" man="1"/>
    <brk id="78" min="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81932" r:id="rId5" name="Check Box 12">
              <controlPr defaultSize="0" autoFill="0" autoLine="0" autoPict="0" altText="Checkbox zum Ankreuzen">
                <anchor moveWithCells="1">
                  <from>
                    <xdr:col>36</xdr:col>
                    <xdr:colOff>0</xdr:colOff>
                    <xdr:row>15</xdr:row>
                    <xdr:rowOff>180975</xdr:rowOff>
                  </from>
                  <to>
                    <xdr:col>37</xdr:col>
                    <xdr:colOff>0</xdr:colOff>
                    <xdr:row>15</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79998168889431442"/>
    <pageSetUpPr fitToPage="1"/>
  </sheetPr>
  <dimension ref="C1:AR158"/>
  <sheetViews>
    <sheetView showGridLines="0" zoomScaleNormal="100" zoomScaleSheetLayoutView="100" workbookViewId="0">
      <selection activeCell="D9" sqref="D9:AL9"/>
    </sheetView>
  </sheetViews>
  <sheetFormatPr baseColWidth="10" defaultColWidth="11.42578125" defaultRowHeight="15" x14ac:dyDescent="0.25"/>
  <cols>
    <col min="1" max="23" width="3.42578125" style="32" customWidth="1"/>
    <col min="24" max="24" width="3.42578125" style="67" customWidth="1"/>
    <col min="25" max="40" width="3.42578125" style="32" customWidth="1"/>
    <col min="41" max="41" width="228.5703125" customWidth="1"/>
    <col min="42" max="42" width="3.42578125" style="32" customWidth="1"/>
    <col min="43" max="43" width="14.42578125" style="32" hidden="1" customWidth="1"/>
    <col min="44" max="44" width="11.42578125" style="32" hidden="1" customWidth="1"/>
    <col min="45" max="16384" width="11.42578125" style="32"/>
  </cols>
  <sheetData>
    <row r="1" spans="3:44" customFormat="1" ht="12" customHeight="1" x14ac:dyDescent="0.25"/>
    <row r="2" spans="3:44" ht="12" customHeight="1" x14ac:dyDescent="0.25">
      <c r="C2" s="31"/>
      <c r="D2"/>
      <c r="E2"/>
      <c r="F2"/>
      <c r="G2"/>
      <c r="H2"/>
      <c r="I2"/>
      <c r="J2"/>
      <c r="K2"/>
      <c r="L2"/>
      <c r="M2"/>
      <c r="N2"/>
      <c r="O2"/>
      <c r="P2"/>
      <c r="Q2"/>
      <c r="R2"/>
      <c r="S2"/>
      <c r="T2"/>
      <c r="U2"/>
      <c r="V2"/>
      <c r="W2"/>
      <c r="X2"/>
      <c r="Y2"/>
      <c r="Z2"/>
      <c r="AA2"/>
      <c r="AB2"/>
      <c r="AC2"/>
      <c r="AD2"/>
      <c r="AE2"/>
      <c r="AF2"/>
      <c r="AG2"/>
      <c r="AH2"/>
      <c r="AI2"/>
      <c r="AJ2"/>
      <c r="AK2"/>
      <c r="AL2"/>
      <c r="AQ2" s="33"/>
      <c r="AR2" s="33"/>
    </row>
    <row r="3" spans="3:44" ht="12" customHeight="1" x14ac:dyDescent="0.25">
      <c r="C3" s="166" t="s">
        <v>289</v>
      </c>
      <c r="D3"/>
      <c r="E3"/>
      <c r="F3"/>
      <c r="G3"/>
      <c r="H3"/>
      <c r="I3"/>
      <c r="J3"/>
      <c r="K3"/>
      <c r="L3"/>
      <c r="M3"/>
      <c r="N3"/>
      <c r="O3"/>
      <c r="P3"/>
      <c r="Q3"/>
      <c r="R3"/>
      <c r="S3"/>
      <c r="T3"/>
      <c r="U3"/>
      <c r="V3"/>
      <c r="W3"/>
      <c r="X3"/>
      <c r="Y3"/>
      <c r="Z3"/>
      <c r="AA3"/>
      <c r="AB3"/>
      <c r="AC3"/>
      <c r="AD3"/>
      <c r="AE3"/>
      <c r="AF3"/>
      <c r="AG3"/>
      <c r="AH3"/>
      <c r="AI3"/>
      <c r="AJ3"/>
      <c r="AK3"/>
      <c r="AL3" s="264" t="s">
        <v>419</v>
      </c>
      <c r="AQ3" s="34" t="s">
        <v>56</v>
      </c>
      <c r="AR3" s="34" t="s">
        <v>54</v>
      </c>
    </row>
    <row r="4" spans="3:44" s="9" customFormat="1" ht="30" customHeight="1" x14ac:dyDescent="0.25">
      <c r="C4" s="346" t="s">
        <v>101</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54"/>
      <c r="AO4" s="8"/>
    </row>
    <row r="5" spans="3:44" customFormat="1" ht="20.100000000000001" customHeight="1" x14ac:dyDescent="0.25">
      <c r="O5" s="1"/>
    </row>
    <row r="6" spans="3:44" s="9" customFormat="1" ht="19.5" thickBot="1" x14ac:dyDescent="0.3">
      <c r="C6" s="40" t="s">
        <v>53</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58" t="s">
        <v>163</v>
      </c>
    </row>
    <row r="7" spans="3:44" s="9" customFormat="1" ht="10.35" customHeight="1" x14ac:dyDescent="0.2">
      <c r="D7" s="49"/>
      <c r="E7" s="49"/>
      <c r="F7" s="30"/>
      <c r="G7" s="50"/>
      <c r="H7" s="30"/>
      <c r="I7" s="30"/>
      <c r="J7" s="30"/>
      <c r="K7" s="30"/>
      <c r="L7" s="30"/>
      <c r="M7" s="30"/>
      <c r="N7" s="30"/>
      <c r="O7" s="30"/>
      <c r="P7" s="36"/>
      <c r="Q7" s="36"/>
      <c r="R7" s="37"/>
      <c r="S7" s="37"/>
      <c r="T7" s="37"/>
      <c r="U7" s="37"/>
      <c r="V7" s="32"/>
      <c r="X7" s="38"/>
      <c r="Y7" s="39"/>
      <c r="Z7" s="39"/>
      <c r="AA7" s="39"/>
      <c r="AO7" s="249"/>
    </row>
    <row r="8" spans="3:44" s="10" customFormat="1" ht="20.100000000000001" customHeight="1" x14ac:dyDescent="0.25">
      <c r="C8" s="13"/>
      <c r="D8" s="355" t="s">
        <v>371</v>
      </c>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16"/>
      <c r="AN8" s="16"/>
      <c r="AO8" s="250"/>
      <c r="AP8" s="16"/>
      <c r="AQ8" s="16"/>
      <c r="AR8" s="16"/>
    </row>
    <row r="9" spans="3:44" s="10" customFormat="1" ht="120" customHeight="1" x14ac:dyDescent="0.25">
      <c r="C9" s="277">
        <v>1</v>
      </c>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c r="AM9" s="16"/>
      <c r="AN9" s="16"/>
      <c r="AO9" s="238" t="s">
        <v>373</v>
      </c>
      <c r="AP9" s="16"/>
      <c r="AQ9" s="16"/>
      <c r="AR9" s="16" t="str">
        <f>IF(D9&lt;&gt;"", "OK", "NICHT OK")</f>
        <v>NICHT OK</v>
      </c>
    </row>
    <row r="10" spans="3:44" s="9" customFormat="1" ht="6" customHeight="1" x14ac:dyDescent="0.25">
      <c r="C10" s="1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15"/>
      <c r="AN10" s="15"/>
      <c r="AO10" s="251"/>
      <c r="AP10" s="15"/>
      <c r="AQ10" s="15"/>
      <c r="AR10" s="15"/>
    </row>
    <row r="11" spans="3:44" s="10" customFormat="1" ht="20.25" customHeight="1" x14ac:dyDescent="0.25">
      <c r="C11" s="13"/>
      <c r="D11" s="355" t="s">
        <v>372</v>
      </c>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16"/>
      <c r="AN11" s="16"/>
      <c r="AO11" s="256"/>
      <c r="AP11" s="16"/>
      <c r="AQ11" s="170" t="b">
        <v>0</v>
      </c>
      <c r="AR11" s="16"/>
    </row>
    <row r="12" spans="3:44" s="10" customFormat="1" ht="120" customHeight="1" x14ac:dyDescent="0.25">
      <c r="C12" s="277">
        <f>MAX($C$8:C11)+1</f>
        <v>2</v>
      </c>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16"/>
      <c r="AN12" s="16"/>
      <c r="AO12" s="240" t="s">
        <v>374</v>
      </c>
      <c r="AP12" s="16"/>
      <c r="AQ12" s="170" t="b">
        <v>0</v>
      </c>
      <c r="AR12" s="16" t="str">
        <f>IF(D12&lt;&gt;"", "OK", "NICHT OK")</f>
        <v>NICHT OK</v>
      </c>
    </row>
    <row r="13" spans="3:44" s="9" customFormat="1" ht="20.100000000000001" customHeight="1" x14ac:dyDescent="0.25">
      <c r="C13" s="277">
        <f>MAX($C$8:C12)+1</f>
        <v>3</v>
      </c>
      <c r="D13" s="355" t="s">
        <v>375</v>
      </c>
      <c r="E13" s="355"/>
      <c r="F13" s="355"/>
      <c r="G13" s="355"/>
      <c r="H13" s="355"/>
      <c r="I13" s="355"/>
      <c r="J13" s="355"/>
      <c r="K13" s="355"/>
      <c r="L13" s="514"/>
      <c r="M13" s="167"/>
      <c r="N13" s="168" t="s">
        <v>13</v>
      </c>
      <c r="O13" s="168"/>
      <c r="P13" s="169"/>
      <c r="Q13" s="168"/>
      <c r="R13" s="168" t="s">
        <v>20</v>
      </c>
      <c r="S13" s="168"/>
      <c r="T13" s="168"/>
      <c r="U13" s="169"/>
      <c r="V13" s="168"/>
      <c r="W13" s="168" t="s">
        <v>14</v>
      </c>
      <c r="X13" s="168"/>
      <c r="Y13" s="168"/>
      <c r="Z13" s="169"/>
      <c r="AA13" s="168"/>
      <c r="AB13" s="168" t="s">
        <v>42</v>
      </c>
      <c r="AC13" s="168"/>
      <c r="AD13" s="168"/>
      <c r="AE13" s="168"/>
      <c r="AF13" s="168"/>
      <c r="AG13" s="169"/>
      <c r="AH13" s="168"/>
      <c r="AI13" s="168" t="s">
        <v>15</v>
      </c>
      <c r="AJ13" s="168"/>
      <c r="AK13" s="168"/>
      <c r="AL13" s="169"/>
      <c r="AM13" s="8"/>
      <c r="AN13" s="8"/>
      <c r="AO13" s="249" t="s">
        <v>376</v>
      </c>
      <c r="AP13" s="8"/>
      <c r="AQ13" s="171" t="b">
        <v>0</v>
      </c>
      <c r="AR13" s="8" t="str">
        <f>IF(COUNTIF(AQ11:AQ17, TRUE)&lt;1, "NICHT OK", "OK")</f>
        <v>NICHT OK</v>
      </c>
    </row>
    <row r="14" spans="3:44" s="9" customFormat="1" ht="10.35" customHeight="1" x14ac:dyDescent="0.25">
      <c r="C14" s="1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15"/>
      <c r="AN14" s="15"/>
      <c r="AO14" s="242"/>
      <c r="AP14" s="15"/>
      <c r="AQ14" s="69"/>
      <c r="AR14" s="15"/>
    </row>
    <row r="15" spans="3:44" s="9" customFormat="1" ht="50.1" customHeight="1" x14ac:dyDescent="0.25">
      <c r="C15" s="13"/>
      <c r="D15" s="517" t="s">
        <v>377</v>
      </c>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15"/>
      <c r="AN15" s="15"/>
      <c r="AO15" s="242"/>
      <c r="AP15" s="15"/>
      <c r="AQ15" s="29" t="b">
        <v>0</v>
      </c>
      <c r="AR15" s="15"/>
    </row>
    <row r="16" spans="3:44" s="9" customFormat="1" ht="6" customHeight="1" x14ac:dyDescent="0.25">
      <c r="C16" s="1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15"/>
      <c r="AN16" s="15"/>
      <c r="AO16" s="242"/>
      <c r="AP16" s="15"/>
      <c r="AQ16" s="69"/>
      <c r="AR16" s="15"/>
    </row>
    <row r="17" spans="3:44" s="10" customFormat="1" ht="45" customHeight="1" x14ac:dyDescent="0.25">
      <c r="C17" s="277">
        <f>MAX($C$8:C13)+1</f>
        <v>4</v>
      </c>
      <c r="D17" s="520" t="s">
        <v>216</v>
      </c>
      <c r="E17" s="521"/>
      <c r="F17" s="521"/>
      <c r="G17" s="521"/>
      <c r="H17" s="521"/>
      <c r="I17" s="521"/>
      <c r="J17" s="521"/>
      <c r="K17" s="521"/>
      <c r="L17" s="521"/>
      <c r="M17" s="445" t="s">
        <v>0</v>
      </c>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7"/>
      <c r="AM17" s="16"/>
      <c r="AN17" s="16"/>
      <c r="AO17" s="249"/>
      <c r="AP17" s="16"/>
      <c r="AQ17" s="29" t="b">
        <v>0</v>
      </c>
      <c r="AR17" s="16" t="str">
        <f>IF(OR(M17="bitte auswählen", M17="", LEFT(M17, 1)="3", LEFT(M17, 1)="4", LEFT(M17, 1)="5", LEFT(M17, 1)="6"), "NICHT OK", "OK")</f>
        <v>NICHT OK</v>
      </c>
    </row>
    <row r="18" spans="3:44" s="10" customFormat="1" ht="45" customHeight="1" x14ac:dyDescent="0.25">
      <c r="C18" s="277">
        <f>MAX($C$8:C17)+1</f>
        <v>5</v>
      </c>
      <c r="D18" s="355" t="s">
        <v>125</v>
      </c>
      <c r="E18" s="355"/>
      <c r="F18" s="355"/>
      <c r="G18" s="355"/>
      <c r="H18" s="355"/>
      <c r="I18" s="355"/>
      <c r="J18" s="355"/>
      <c r="K18" s="355"/>
      <c r="L18" s="355"/>
      <c r="M18" s="448" t="s">
        <v>0</v>
      </c>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16"/>
      <c r="AN18" s="16"/>
      <c r="AO18" s="249"/>
      <c r="AP18" s="16"/>
      <c r="AR18" s="16" t="str">
        <f>IF(OR(M18="bitte auswählen", M18="", LEFT(M18,1)&lt;&gt;"3"), "NICHT OK", "OK")</f>
        <v>NICHT OK</v>
      </c>
    </row>
    <row r="19" spans="3:44" s="9" customFormat="1" x14ac:dyDescent="0.25">
      <c r="C19" s="13"/>
      <c r="D19" s="63"/>
      <c r="E19" s="63"/>
      <c r="F19" s="63"/>
      <c r="G19" s="63"/>
      <c r="H19" s="63"/>
      <c r="I19" s="63"/>
      <c r="J19" s="63"/>
      <c r="K19" s="63"/>
      <c r="L19" s="63"/>
      <c r="M19" s="444" t="str">
        <f>IF(OR(LEFT(M17, 1)="3",LEFT(M17, 1)="4", LEFT(M17, 1)="5", LEFT(M17, 1)="6"), "Als Ausgangssituation kann nur die erste oder zweite Kategorie vorliegen", IF(OR(LEFT(M18, 1)="1",LEFT(M18, 1)="2"), "Als Zielwert muss die dritte Kategorie angestrebt werden", IF(OR(LEFT(M18, 1)="4",LEFT(M18, 1)="5",LEFT(M18, 1)="6"), "Zu hoher Zielwert für Ihr Projekt", "")))</f>
        <v/>
      </c>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15"/>
      <c r="AN19" s="15"/>
      <c r="AO19" s="242"/>
      <c r="AP19" s="15"/>
      <c r="AQ19" s="15"/>
      <c r="AR19" s="15"/>
    </row>
    <row r="20" spans="3:44" s="9" customFormat="1" ht="6" customHeight="1" x14ac:dyDescent="0.25">
      <c r="C20" s="1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15"/>
      <c r="AN20" s="15"/>
      <c r="AO20" s="242"/>
      <c r="AP20" s="15"/>
      <c r="AQ20" s="15"/>
      <c r="AR20" s="15"/>
    </row>
    <row r="21" spans="3:44" s="10" customFormat="1" ht="20.100000000000001" customHeight="1" x14ac:dyDescent="0.25">
      <c r="C21" s="13"/>
      <c r="D21" s="362" t="s">
        <v>217</v>
      </c>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16"/>
      <c r="AN21" s="16"/>
      <c r="AO21" s="249"/>
      <c r="AP21" s="16"/>
      <c r="AQ21" s="16"/>
      <c r="AR21" s="16"/>
    </row>
    <row r="22" spans="3:44" s="10" customFormat="1" ht="75" customHeight="1" x14ac:dyDescent="0.25">
      <c r="C22" s="277">
        <f>MAX($C$8:C21)+1</f>
        <v>6</v>
      </c>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16"/>
      <c r="AN22" s="16"/>
      <c r="AO22" s="249"/>
      <c r="AP22" s="16"/>
      <c r="AQ22" s="16"/>
      <c r="AR22" s="16" t="s">
        <v>57</v>
      </c>
    </row>
    <row r="23" spans="3:44" s="9" customFormat="1" ht="20.100000000000001" customHeight="1" x14ac:dyDescent="0.25">
      <c r="C23" s="1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15"/>
      <c r="AN23" s="15"/>
      <c r="AO23" s="242"/>
      <c r="AP23" s="15"/>
      <c r="AQ23" s="15"/>
      <c r="AR23" s="15"/>
    </row>
    <row r="24" spans="3:44" s="9" customFormat="1" ht="18.600000000000001" customHeight="1" thickBot="1" x14ac:dyDescent="0.25">
      <c r="C24" s="40" t="s">
        <v>389</v>
      </c>
      <c r="D24" s="41"/>
      <c r="E24" s="41"/>
      <c r="F24" s="42"/>
      <c r="G24" s="43"/>
      <c r="H24" s="42"/>
      <c r="I24" s="42"/>
      <c r="J24" s="42"/>
      <c r="K24" s="42"/>
      <c r="L24" s="42"/>
      <c r="M24" s="42"/>
      <c r="N24" s="42"/>
      <c r="O24" s="42"/>
      <c r="P24" s="44"/>
      <c r="Q24" s="44"/>
      <c r="R24" s="45"/>
      <c r="S24" s="45"/>
      <c r="T24" s="45"/>
      <c r="U24" s="45"/>
      <c r="V24" s="46"/>
      <c r="W24" s="41"/>
      <c r="X24" s="47"/>
      <c r="Y24" s="48"/>
      <c r="Z24" s="48"/>
      <c r="AA24" s="48"/>
      <c r="AB24" s="41"/>
      <c r="AC24" s="41"/>
      <c r="AD24" s="41"/>
      <c r="AE24" s="41"/>
      <c r="AF24" s="41"/>
      <c r="AG24" s="41"/>
      <c r="AH24" s="41"/>
      <c r="AI24" s="41"/>
      <c r="AJ24" s="41"/>
      <c r="AK24" s="41"/>
      <c r="AL24" s="41"/>
      <c r="AO24" s="249"/>
    </row>
    <row r="25" spans="3:44" s="9" customFormat="1" ht="10.35" customHeight="1" x14ac:dyDescent="0.25">
      <c r="C25" s="1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15"/>
      <c r="AN25" s="15"/>
      <c r="AO25" s="242"/>
      <c r="AP25" s="15"/>
      <c r="AQ25" s="15"/>
      <c r="AR25" s="15"/>
    </row>
    <row r="26" spans="3:44" s="9" customFormat="1" ht="180" customHeight="1" x14ac:dyDescent="0.25">
      <c r="C26" s="517" t="s">
        <v>407</v>
      </c>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O26" s="238"/>
    </row>
    <row r="27" spans="3:44" s="9" customFormat="1" ht="6" customHeight="1" x14ac:dyDescent="0.2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O27" s="249"/>
    </row>
    <row r="28" spans="3:44" s="9" customFormat="1" ht="18.600000000000001" customHeight="1" thickBot="1" x14ac:dyDescent="0.25">
      <c r="C28" s="40" t="s">
        <v>100</v>
      </c>
      <c r="D28" s="41"/>
      <c r="E28" s="41"/>
      <c r="F28" s="42"/>
      <c r="G28" s="43"/>
      <c r="H28" s="42"/>
      <c r="I28" s="42"/>
      <c r="J28" s="42"/>
      <c r="K28" s="42"/>
      <c r="L28" s="42"/>
      <c r="M28" s="42"/>
      <c r="N28" s="42"/>
      <c r="O28" s="42"/>
      <c r="P28" s="44"/>
      <c r="Q28" s="44"/>
      <c r="R28" s="45"/>
      <c r="S28" s="45"/>
      <c r="T28" s="45"/>
      <c r="U28" s="45"/>
      <c r="V28" s="46"/>
      <c r="W28" s="41"/>
      <c r="X28" s="47"/>
      <c r="Y28" s="48"/>
      <c r="Z28" s="48"/>
      <c r="AA28" s="48"/>
      <c r="AB28" s="41"/>
      <c r="AC28" s="41"/>
      <c r="AD28" s="41"/>
      <c r="AE28" s="41"/>
      <c r="AF28" s="41"/>
      <c r="AG28" s="41"/>
      <c r="AH28" s="41"/>
      <c r="AI28" s="41"/>
      <c r="AJ28" s="41"/>
      <c r="AK28" s="41"/>
      <c r="AL28" s="41"/>
      <c r="AO28" s="249"/>
    </row>
    <row r="29" spans="3:44" s="9" customFormat="1" ht="15" customHeight="1" x14ac:dyDescent="0.25">
      <c r="C29" s="13"/>
      <c r="D29" s="71"/>
      <c r="E29" s="71"/>
      <c r="G29" s="494"/>
      <c r="H29" s="494"/>
      <c r="I29" s="494"/>
      <c r="J29" s="494"/>
      <c r="K29" s="494"/>
      <c r="L29" s="494"/>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15"/>
      <c r="AN29" s="15"/>
      <c r="AO29" s="242"/>
      <c r="AP29" s="15"/>
      <c r="AQ29" s="15"/>
      <c r="AR29" s="15"/>
    </row>
    <row r="30" spans="3:44" s="9" customFormat="1" ht="19.5" customHeight="1" x14ac:dyDescent="0.25">
      <c r="D30" s="462">
        <v>1</v>
      </c>
      <c r="E30" s="462"/>
      <c r="F30" s="462"/>
      <c r="G30" s="478" t="s">
        <v>11</v>
      </c>
      <c r="H30" s="479"/>
      <c r="I30" s="479"/>
      <c r="J30" s="479"/>
      <c r="K30" s="479"/>
      <c r="L30" s="480"/>
      <c r="M30" s="501" t="s">
        <v>119</v>
      </c>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3"/>
      <c r="AO30" s="249" t="s">
        <v>219</v>
      </c>
      <c r="AR30" s="16" t="str">
        <f>IF(M30&lt;&gt;"", "OK", "NICHT OK")</f>
        <v>OK</v>
      </c>
    </row>
    <row r="31" spans="3:44" s="9" customFormat="1" ht="6" customHeight="1" x14ac:dyDescent="0.25">
      <c r="C31" s="13"/>
      <c r="D31" s="462"/>
      <c r="E31" s="462"/>
      <c r="F31" s="462"/>
      <c r="G31" s="455"/>
      <c r="H31" s="455"/>
      <c r="I31" s="455"/>
      <c r="J31" s="455"/>
      <c r="K31" s="455"/>
      <c r="L31" s="455"/>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15"/>
      <c r="AN31" s="15"/>
      <c r="AO31" s="242"/>
      <c r="AP31" s="15"/>
      <c r="AQ31" s="15"/>
      <c r="AR31" s="15"/>
    </row>
    <row r="32" spans="3:44" s="9" customFormat="1" ht="30" customHeight="1" x14ac:dyDescent="0.25">
      <c r="D32" s="462"/>
      <c r="E32" s="462"/>
      <c r="F32" s="462"/>
      <c r="G32" s="478" t="s">
        <v>39</v>
      </c>
      <c r="H32" s="479"/>
      <c r="I32" s="479"/>
      <c r="J32" s="479"/>
      <c r="K32" s="479"/>
      <c r="L32" s="480"/>
      <c r="M32" s="484"/>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6"/>
      <c r="AO32" s="249"/>
      <c r="AR32" s="16" t="str">
        <f>IF(M32&lt;&gt;"", "OK", "NICHT OK")</f>
        <v>NICHT OK</v>
      </c>
    </row>
    <row r="33" spans="3:44" s="9" customFormat="1" ht="6" customHeight="1" x14ac:dyDescent="0.25">
      <c r="C33" s="13"/>
      <c r="D33" s="462"/>
      <c r="E33" s="462"/>
      <c r="F33" s="462"/>
      <c r="G33" s="455"/>
      <c r="H33" s="455"/>
      <c r="I33" s="455"/>
      <c r="J33" s="455"/>
      <c r="K33" s="455"/>
      <c r="L33" s="455"/>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15"/>
      <c r="AN33" s="15"/>
      <c r="AO33" s="242"/>
      <c r="AP33" s="15"/>
      <c r="AQ33" s="15"/>
      <c r="AR33" s="15"/>
    </row>
    <row r="34" spans="3:44" s="9" customFormat="1" ht="19.5" customHeight="1" x14ac:dyDescent="0.25">
      <c r="D34" s="462"/>
      <c r="E34" s="462"/>
      <c r="F34" s="462"/>
      <c r="G34" s="478" t="s">
        <v>88</v>
      </c>
      <c r="H34" s="479"/>
      <c r="I34" s="479"/>
      <c r="J34" s="479"/>
      <c r="K34" s="479"/>
      <c r="L34" s="480"/>
      <c r="M34" s="512"/>
      <c r="N34" s="512"/>
      <c r="O34" s="512"/>
      <c r="P34" s="512"/>
      <c r="Q34" s="512"/>
      <c r="R34" s="28"/>
      <c r="S34" s="478" t="s">
        <v>87</v>
      </c>
      <c r="T34" s="479"/>
      <c r="U34" s="479"/>
      <c r="V34" s="479"/>
      <c r="W34" s="480"/>
      <c r="X34" s="512"/>
      <c r="Y34" s="512"/>
      <c r="Z34" s="512"/>
      <c r="AA34" s="512"/>
      <c r="AB34" s="297" t="str">
        <f>IF(feldAP1Ende&lt;feldDauer, "Projektmanagement während gesamter Laufzeit nötig!","")</f>
        <v/>
      </c>
      <c r="AD34"/>
      <c r="AE34"/>
      <c r="AF34"/>
      <c r="AG34"/>
      <c r="AH34"/>
      <c r="AI34"/>
      <c r="AJ34"/>
      <c r="AK34"/>
      <c r="AL34"/>
      <c r="AO34" s="76" t="s">
        <v>296</v>
      </c>
      <c r="AR34" s="16" t="str">
        <f>IF(AND(M34&lt;&gt;"", X34&lt;&gt;"", M34&lt;='A | Basisdaten'!$X$12, OR($M34="", $X34="", $M34&lt;=$X34)), "OK", "NICHT OK")</f>
        <v>NICHT OK</v>
      </c>
    </row>
    <row r="35" spans="3:44" s="9" customFormat="1" ht="6" customHeight="1" x14ac:dyDescent="0.25">
      <c r="C35" s="13"/>
      <c r="D35" s="462"/>
      <c r="E35" s="462"/>
      <c r="F35" s="462"/>
      <c r="G35" s="455"/>
      <c r="H35" s="455"/>
      <c r="I35" s="455"/>
      <c r="J35" s="455"/>
      <c r="K35" s="455"/>
      <c r="L35" s="455"/>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15"/>
      <c r="AN35" s="15"/>
      <c r="AO35" s="242"/>
      <c r="AP35" s="15"/>
      <c r="AQ35" s="15"/>
      <c r="AR35" s="15"/>
    </row>
    <row r="36" spans="3:44" s="9" customFormat="1" ht="19.5" customHeight="1" x14ac:dyDescent="0.25">
      <c r="D36" s="462"/>
      <c r="E36" s="462"/>
      <c r="F36" s="462"/>
      <c r="G36" s="478" t="s">
        <v>228</v>
      </c>
      <c r="H36" s="479"/>
      <c r="I36" s="479"/>
      <c r="J36" s="479"/>
      <c r="K36" s="479"/>
      <c r="L36" s="480"/>
      <c r="M36" s="488" t="s">
        <v>27</v>
      </c>
      <c r="N36" s="488"/>
      <c r="O36" s="488"/>
      <c r="P36" s="488"/>
      <c r="Q36" s="488"/>
      <c r="R36" s="488"/>
      <c r="S36" s="488"/>
      <c r="T36" s="488"/>
      <c r="U36" s="488"/>
      <c r="V36" s="488"/>
      <c r="W36" s="488"/>
      <c r="X36" s="488"/>
      <c r="Y36" s="488"/>
      <c r="Z36" s="488"/>
      <c r="AA36" s="488"/>
      <c r="AB36" s="488"/>
      <c r="AC36" s="488"/>
      <c r="AD36" s="488"/>
      <c r="AE36" s="488"/>
      <c r="AF36" s="488"/>
      <c r="AG36" s="488"/>
      <c r="AH36" s="488" t="s">
        <v>121</v>
      </c>
      <c r="AI36" s="488"/>
      <c r="AJ36" s="488"/>
      <c r="AK36" s="488"/>
      <c r="AL36" s="488"/>
      <c r="AO36" s="249" t="s">
        <v>297</v>
      </c>
    </row>
    <row r="37" spans="3:44" s="9" customFormat="1" ht="19.5" customHeight="1" x14ac:dyDescent="0.25">
      <c r="D37" s="462"/>
      <c r="E37" s="462"/>
      <c r="F37" s="462"/>
      <c r="G37" s="466" t="str">
        <f>"M"&amp;D30&amp;".1"</f>
        <v>M1.1</v>
      </c>
      <c r="H37" s="467"/>
      <c r="I37" s="467"/>
      <c r="J37" s="467"/>
      <c r="K37" s="467"/>
      <c r="L37" s="468"/>
      <c r="M37" s="489"/>
      <c r="N37" s="489"/>
      <c r="O37" s="489"/>
      <c r="P37" s="489"/>
      <c r="Q37" s="489"/>
      <c r="R37" s="489"/>
      <c r="S37" s="489"/>
      <c r="T37" s="489"/>
      <c r="U37" s="489"/>
      <c r="V37" s="489"/>
      <c r="W37" s="489"/>
      <c r="X37" s="515"/>
      <c r="Y37" s="489"/>
      <c r="Z37" s="489"/>
      <c r="AA37" s="489"/>
      <c r="AB37" s="489"/>
      <c r="AC37" s="489"/>
      <c r="AD37" s="489"/>
      <c r="AE37" s="489"/>
      <c r="AF37" s="489"/>
      <c r="AG37" s="489"/>
      <c r="AH37" s="519"/>
      <c r="AI37" s="490"/>
      <c r="AJ37" s="490"/>
      <c r="AK37" s="490"/>
      <c r="AL37" s="490"/>
      <c r="AO37" s="249"/>
      <c r="AR37" s="16" t="str">
        <f>IF(AND(M37&lt;&gt;"", AH37&lt;&gt;"", AH37&gt;=M34, AH37&lt;=X34), "OK", "NICHT OK")</f>
        <v>NICHT OK</v>
      </c>
    </row>
    <row r="38" spans="3:44" s="9" customFormat="1" ht="19.5" customHeight="1" x14ac:dyDescent="0.25">
      <c r="D38" s="462"/>
      <c r="E38" s="462"/>
      <c r="F38" s="462"/>
      <c r="G38" s="466" t="str">
        <f>"M"&amp;D30&amp;".2"</f>
        <v>M1.2</v>
      </c>
      <c r="H38" s="467"/>
      <c r="I38" s="467"/>
      <c r="J38" s="467"/>
      <c r="K38" s="467"/>
      <c r="L38" s="468"/>
      <c r="M38" s="469"/>
      <c r="N38" s="469"/>
      <c r="O38" s="469"/>
      <c r="P38" s="469"/>
      <c r="Q38" s="469"/>
      <c r="R38" s="469"/>
      <c r="S38" s="469"/>
      <c r="T38" s="469"/>
      <c r="U38" s="469"/>
      <c r="V38" s="469"/>
      <c r="W38" s="469"/>
      <c r="X38" s="469"/>
      <c r="Y38" s="469"/>
      <c r="Z38" s="469"/>
      <c r="AA38" s="469"/>
      <c r="AB38" s="469"/>
      <c r="AC38" s="469"/>
      <c r="AD38" s="469"/>
      <c r="AE38" s="469"/>
      <c r="AF38" s="469"/>
      <c r="AG38" s="469"/>
      <c r="AH38" s="470"/>
      <c r="AI38" s="471"/>
      <c r="AJ38" s="471"/>
      <c r="AK38" s="471"/>
      <c r="AL38" s="472"/>
      <c r="AO38" s="249"/>
      <c r="AR38" s="16" t="str">
        <f>IF(M38="", "OK", IF(AND(M38&lt;&gt;"", AH38&lt;&gt;"", AH38&gt;=M34, AH38&lt;=X34), "OK", "NICHT OK"))</f>
        <v>OK</v>
      </c>
    </row>
    <row r="39" spans="3:44" s="9" customFormat="1" ht="19.5" customHeight="1" x14ac:dyDescent="0.25">
      <c r="D39" s="462"/>
      <c r="E39" s="462"/>
      <c r="F39" s="462"/>
      <c r="G39" s="466" t="str">
        <f>"M"&amp;D30&amp;".3"</f>
        <v>M1.3</v>
      </c>
      <c r="H39" s="467"/>
      <c r="I39" s="467"/>
      <c r="J39" s="467"/>
      <c r="K39" s="467"/>
      <c r="L39" s="468"/>
      <c r="M39" s="469"/>
      <c r="N39" s="469"/>
      <c r="O39" s="469"/>
      <c r="P39" s="469"/>
      <c r="Q39" s="469"/>
      <c r="R39" s="469"/>
      <c r="S39" s="469"/>
      <c r="T39" s="469"/>
      <c r="U39" s="469"/>
      <c r="V39" s="469"/>
      <c r="W39" s="469"/>
      <c r="X39" s="469"/>
      <c r="Y39" s="469"/>
      <c r="Z39" s="469"/>
      <c r="AA39" s="469"/>
      <c r="AB39" s="469"/>
      <c r="AC39" s="469"/>
      <c r="AD39" s="469"/>
      <c r="AE39" s="469"/>
      <c r="AF39" s="469"/>
      <c r="AG39" s="469"/>
      <c r="AH39" s="470"/>
      <c r="AI39" s="471"/>
      <c r="AJ39" s="471"/>
      <c r="AK39" s="471"/>
      <c r="AL39" s="472"/>
      <c r="AO39" s="249"/>
      <c r="AR39" s="16" t="str">
        <f>IF(M39="", "OK", IF(AND(M39&lt;&gt;"", AH39&lt;&gt;"", AH39&gt;=M34, AH39&lt;=X34), "OK", "NICHT OK"))</f>
        <v>OK</v>
      </c>
    </row>
    <row r="40" spans="3:44" s="9" customFormat="1" ht="6" customHeight="1" x14ac:dyDescent="0.25">
      <c r="C40" s="8"/>
      <c r="D40" s="462"/>
      <c r="E40" s="462"/>
      <c r="F40" s="462"/>
      <c r="G40" s="8"/>
      <c r="H40" s="8"/>
      <c r="I40" s="8"/>
      <c r="J40" s="8"/>
      <c r="K40" s="8"/>
      <c r="L40" s="8"/>
      <c r="M40" s="8"/>
      <c r="N40" s="8"/>
      <c r="O40" s="8"/>
      <c r="P40" s="8"/>
      <c r="Q40" s="8"/>
      <c r="R40" s="8"/>
      <c r="S40" s="8"/>
      <c r="T40" s="8"/>
      <c r="U40" s="8"/>
      <c r="V40"/>
      <c r="W40" s="8"/>
      <c r="X40" s="3"/>
      <c r="Y40" s="8"/>
      <c r="Z40" s="8"/>
      <c r="AA40" s="8"/>
      <c r="AB40" s="8"/>
      <c r="AC40" s="8"/>
      <c r="AD40" s="8"/>
      <c r="AE40" s="8"/>
      <c r="AF40" s="8"/>
      <c r="AG40" s="8"/>
      <c r="AH40" s="8"/>
      <c r="AI40" s="8"/>
      <c r="AJ40" s="8"/>
      <c r="AK40" s="8"/>
      <c r="AL40" s="8"/>
      <c r="AM40" s="8"/>
      <c r="AN40" s="8"/>
      <c r="AO40" s="249"/>
      <c r="AP40" s="8"/>
      <c r="AQ40" s="8"/>
      <c r="AR40" s="8"/>
    </row>
    <row r="41" spans="3:44" s="9" customFormat="1" ht="45" customHeight="1" x14ac:dyDescent="0.25">
      <c r="C41" s="13"/>
      <c r="D41" s="462"/>
      <c r="E41" s="462"/>
      <c r="F41" s="462"/>
      <c r="G41" s="475" t="s">
        <v>41</v>
      </c>
      <c r="H41" s="476"/>
      <c r="I41" s="476"/>
      <c r="J41" s="476"/>
      <c r="K41" s="476"/>
      <c r="L41" s="477"/>
      <c r="M41" s="473" t="s">
        <v>218</v>
      </c>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4"/>
      <c r="AK41" s="474"/>
      <c r="AL41" s="474"/>
      <c r="AM41" s="8"/>
      <c r="AN41" s="8"/>
      <c r="AO41" s="249"/>
      <c r="AP41" s="8"/>
      <c r="AQ41" s="68" t="b">
        <v>0</v>
      </c>
      <c r="AR41" s="8" t="str">
        <f>IF(AQ41&lt;&gt;TRUE, "NICHT OK", "OK")</f>
        <v>NICHT OK</v>
      </c>
    </row>
    <row r="42" spans="3:44" s="9" customFormat="1" ht="15" customHeight="1" thickBot="1" x14ac:dyDescent="0.3">
      <c r="C42" s="13"/>
      <c r="D42" s="72"/>
      <c r="E42" s="72"/>
      <c r="F42" s="73"/>
      <c r="G42" s="500" t="str">
        <f>IF(M34&gt;'A | Basisdaten'!X12, "Warnung: Beginn des Arbeitspakets ist größer als die unter Basisdaten angegebenen Projektdauer",  IF(M34&gt;X34, "Warnung: Beginn des Arbeitspakets kann nicht später sein als das Ende des Arbeitspaketes", IF(OR(AND(M37&lt;&gt;"", AH37&lt;&gt;"", OR(AH37&lt;M34,AH37&gt;X34)), AND(M38&lt;&gt;"", AH38&lt;&gt;"", OR(AH38&lt;M34, AH38&gt;X34)),AND(M39&lt;&gt;"", AH39&lt;&gt;"", OR(AH39&gt;X34,AH39&lt;M34))), "Warnung: Eine der Deadlines liegt außerhalb des definierten Zeitraums des Arbeitspaketes (Beginn - Ende)","")))</f>
        <v/>
      </c>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c r="AM42" s="15"/>
      <c r="AN42" s="15"/>
      <c r="AO42" s="242"/>
      <c r="AP42" s="15"/>
      <c r="AQ42" s="15"/>
      <c r="AR42" s="15"/>
    </row>
    <row r="43" spans="3:44" s="9" customFormat="1" ht="15" customHeight="1" x14ac:dyDescent="0.25">
      <c r="C43" s="13"/>
      <c r="D43" s="71"/>
      <c r="E43" s="71"/>
      <c r="G43" s="494"/>
      <c r="H43" s="494"/>
      <c r="I43" s="494"/>
      <c r="J43" s="494"/>
      <c r="K43" s="494"/>
      <c r="L43" s="494"/>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15"/>
      <c r="AN43" s="15"/>
      <c r="AO43" s="242"/>
      <c r="AP43" s="15"/>
      <c r="AQ43" s="15"/>
      <c r="AR43" s="15"/>
    </row>
    <row r="44" spans="3:44" s="9" customFormat="1" ht="19.5" customHeight="1" x14ac:dyDescent="0.25">
      <c r="D44" s="462">
        <v>2</v>
      </c>
      <c r="E44" s="462"/>
      <c r="F44" s="462"/>
      <c r="G44" s="478" t="s">
        <v>11</v>
      </c>
      <c r="H44" s="479"/>
      <c r="I44" s="479"/>
      <c r="J44" s="479"/>
      <c r="K44" s="479"/>
      <c r="L44" s="480"/>
      <c r="M44" s="501" t="s">
        <v>286</v>
      </c>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3"/>
      <c r="AO44" s="249" t="s">
        <v>405</v>
      </c>
      <c r="AR44" s="16" t="str">
        <f>IF(M44&lt;&gt;"", "OK", "NICHT OK")</f>
        <v>OK</v>
      </c>
    </row>
    <row r="45" spans="3:44" s="9" customFormat="1" ht="6" customHeight="1" x14ac:dyDescent="0.25">
      <c r="C45" s="13"/>
      <c r="D45" s="462"/>
      <c r="E45" s="462"/>
      <c r="F45" s="462"/>
      <c r="G45" s="455"/>
      <c r="H45" s="455"/>
      <c r="I45" s="455"/>
      <c r="J45" s="455"/>
      <c r="K45" s="455"/>
      <c r="L45" s="455"/>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15"/>
      <c r="AN45" s="15"/>
      <c r="AO45" s="242"/>
      <c r="AP45" s="15"/>
      <c r="AQ45" s="15"/>
      <c r="AR45" s="15"/>
    </row>
    <row r="46" spans="3:44" s="9" customFormat="1" ht="30" customHeight="1" x14ac:dyDescent="0.25">
      <c r="D46" s="462"/>
      <c r="E46" s="462"/>
      <c r="F46" s="462"/>
      <c r="G46" s="478" t="s">
        <v>39</v>
      </c>
      <c r="H46" s="479"/>
      <c r="I46" s="479"/>
      <c r="J46" s="479"/>
      <c r="K46" s="479"/>
      <c r="L46" s="480"/>
      <c r="M46" s="484"/>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6"/>
      <c r="AO46" s="76" t="s">
        <v>410</v>
      </c>
      <c r="AR46" s="16" t="str">
        <f>IF(M46&lt;&gt;"", "OK", "NICHT OK")</f>
        <v>NICHT OK</v>
      </c>
    </row>
    <row r="47" spans="3:44" s="9" customFormat="1" ht="6" customHeight="1" x14ac:dyDescent="0.25">
      <c r="C47" s="13"/>
      <c r="D47" s="462"/>
      <c r="E47" s="462"/>
      <c r="F47" s="462"/>
      <c r="G47" s="455"/>
      <c r="H47" s="455"/>
      <c r="I47" s="455"/>
      <c r="J47" s="455"/>
      <c r="K47" s="455"/>
      <c r="L47" s="455"/>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15"/>
      <c r="AN47" s="15"/>
      <c r="AO47" s="242"/>
      <c r="AP47" s="15"/>
      <c r="AQ47" s="15"/>
      <c r="AR47" s="15"/>
    </row>
    <row r="48" spans="3:44" s="9" customFormat="1" ht="19.5" customHeight="1" x14ac:dyDescent="0.25">
      <c r="D48" s="462"/>
      <c r="E48" s="462"/>
      <c r="F48" s="462"/>
      <c r="G48" s="478" t="s">
        <v>88</v>
      </c>
      <c r="H48" s="479"/>
      <c r="I48" s="479"/>
      <c r="J48" s="479"/>
      <c r="K48" s="479"/>
      <c r="L48" s="480"/>
      <c r="M48" s="512"/>
      <c r="N48" s="512"/>
      <c r="O48" s="512"/>
      <c r="P48" s="512"/>
      <c r="Q48" s="512"/>
      <c r="R48" s="28"/>
      <c r="S48" s="478" t="s">
        <v>87</v>
      </c>
      <c r="T48" s="479"/>
      <c r="U48" s="479"/>
      <c r="V48" s="479"/>
      <c r="W48" s="480"/>
      <c r="X48" s="512"/>
      <c r="Y48" s="512"/>
      <c r="Z48" s="512"/>
      <c r="AA48" s="512"/>
      <c r="AB48" s="74"/>
      <c r="AC48" s="296"/>
      <c r="AD48"/>
      <c r="AE48"/>
      <c r="AF48"/>
      <c r="AG48"/>
      <c r="AH48"/>
      <c r="AI48"/>
      <c r="AJ48"/>
      <c r="AK48"/>
      <c r="AL48"/>
      <c r="AO48" s="76" t="s">
        <v>296</v>
      </c>
      <c r="AR48" s="16" t="str">
        <f>IF(AND(M48&lt;&gt;"", X48&lt;&gt;"", M48&lt;='A | Basisdaten'!$X$12, X48&lt;='A | Basisdaten'!$X$12, OR($M48="", $X48="", $M48&lt;=$X48)), "OK", "NICHT OK")</f>
        <v>NICHT OK</v>
      </c>
    </row>
    <row r="49" spans="3:44" s="9" customFormat="1" ht="6" customHeight="1" x14ac:dyDescent="0.25">
      <c r="C49" s="13"/>
      <c r="D49" s="462"/>
      <c r="E49" s="462"/>
      <c r="F49" s="462"/>
      <c r="G49" s="455"/>
      <c r="H49" s="455"/>
      <c r="I49" s="455"/>
      <c r="J49" s="455"/>
      <c r="K49" s="455"/>
      <c r="L49" s="455"/>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15"/>
      <c r="AN49" s="15"/>
      <c r="AO49" s="242"/>
      <c r="AP49" s="15"/>
      <c r="AQ49" s="15"/>
      <c r="AR49" s="15"/>
    </row>
    <row r="50" spans="3:44" s="9" customFormat="1" ht="19.5" customHeight="1" x14ac:dyDescent="0.25">
      <c r="D50" s="462"/>
      <c r="E50" s="462"/>
      <c r="F50" s="462"/>
      <c r="G50" s="478" t="s">
        <v>220</v>
      </c>
      <c r="H50" s="479"/>
      <c r="I50" s="479"/>
      <c r="J50" s="479"/>
      <c r="K50" s="479"/>
      <c r="L50" s="480"/>
      <c r="M50" s="470"/>
      <c r="N50" s="471"/>
      <c r="O50" s="471"/>
      <c r="P50" s="471"/>
      <c r="Q50" s="472"/>
      <c r="R50" s="75"/>
      <c r="S50" s="478" t="s">
        <v>81</v>
      </c>
      <c r="T50" s="479"/>
      <c r="U50" s="479"/>
      <c r="V50" s="479"/>
      <c r="W50" s="480"/>
      <c r="X50" s="491"/>
      <c r="Y50" s="492"/>
      <c r="Z50" s="492"/>
      <c r="AA50" s="493"/>
      <c r="AB50" s="76"/>
      <c r="AC50" s="452" t="s">
        <v>40</v>
      </c>
      <c r="AD50" s="453"/>
      <c r="AE50" s="453"/>
      <c r="AF50" s="453"/>
      <c r="AG50" s="454"/>
      <c r="AH50" s="509">
        <f>M50*X50</f>
        <v>0</v>
      </c>
      <c r="AI50" s="510"/>
      <c r="AJ50" s="510"/>
      <c r="AK50" s="510"/>
      <c r="AL50" s="511"/>
      <c r="AO50" s="253"/>
      <c r="AR50" s="16" t="str">
        <f>IF(AND(M50&lt;&gt;"", X50&lt;&gt;"",AH50&lt;&gt;""), "OK", "NICHT OK")</f>
        <v>NICHT OK</v>
      </c>
    </row>
    <row r="51" spans="3:44" s="9" customFormat="1" ht="6" customHeight="1" x14ac:dyDescent="0.25">
      <c r="C51" s="13"/>
      <c r="D51" s="462"/>
      <c r="E51" s="462"/>
      <c r="F51" s="462"/>
      <c r="G51" s="487"/>
      <c r="H51" s="487"/>
      <c r="I51" s="487"/>
      <c r="J51" s="487"/>
      <c r="K51" s="487"/>
      <c r="L51" s="487"/>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15"/>
      <c r="AN51" s="15"/>
      <c r="AO51" s="242"/>
      <c r="AP51" s="15"/>
      <c r="AQ51" s="15"/>
      <c r="AR51" s="15"/>
    </row>
    <row r="52" spans="3:44" s="9" customFormat="1" ht="19.5" customHeight="1" x14ac:dyDescent="0.25">
      <c r="D52" s="462"/>
      <c r="E52" s="462"/>
      <c r="F52" s="462"/>
      <c r="G52" s="478" t="s">
        <v>228</v>
      </c>
      <c r="H52" s="479"/>
      <c r="I52" s="479"/>
      <c r="J52" s="479"/>
      <c r="K52" s="479"/>
      <c r="L52" s="480"/>
      <c r="M52" s="488" t="s">
        <v>27</v>
      </c>
      <c r="N52" s="488"/>
      <c r="O52" s="488"/>
      <c r="P52" s="488"/>
      <c r="Q52" s="488"/>
      <c r="R52" s="488"/>
      <c r="S52" s="488"/>
      <c r="T52" s="488"/>
      <c r="U52" s="488"/>
      <c r="V52" s="488"/>
      <c r="W52" s="488"/>
      <c r="X52" s="488"/>
      <c r="Y52" s="488"/>
      <c r="Z52" s="488"/>
      <c r="AA52" s="488"/>
      <c r="AB52" s="488"/>
      <c r="AC52" s="488"/>
      <c r="AD52" s="488"/>
      <c r="AE52" s="488"/>
      <c r="AF52" s="488"/>
      <c r="AG52" s="488"/>
      <c r="AH52" s="488" t="s">
        <v>121</v>
      </c>
      <c r="AI52" s="488"/>
      <c r="AJ52" s="488"/>
      <c r="AK52" s="488"/>
      <c r="AL52" s="488"/>
      <c r="AO52" s="249" t="s">
        <v>297</v>
      </c>
    </row>
    <row r="53" spans="3:44" s="9" customFormat="1" ht="19.5" customHeight="1" x14ac:dyDescent="0.25">
      <c r="D53" s="462"/>
      <c r="E53" s="462"/>
      <c r="F53" s="462"/>
      <c r="G53" s="466" t="str">
        <f>"M"&amp;D44&amp;".1"</f>
        <v>M2.1</v>
      </c>
      <c r="H53" s="467"/>
      <c r="I53" s="467"/>
      <c r="J53" s="467"/>
      <c r="K53" s="467"/>
      <c r="L53" s="468"/>
      <c r="M53" s="518"/>
      <c r="N53" s="489"/>
      <c r="O53" s="489"/>
      <c r="P53" s="489"/>
      <c r="Q53" s="489"/>
      <c r="R53" s="489"/>
      <c r="S53" s="489"/>
      <c r="T53" s="489"/>
      <c r="U53" s="489"/>
      <c r="V53" s="489"/>
      <c r="W53" s="489"/>
      <c r="X53" s="489"/>
      <c r="Y53" s="489"/>
      <c r="Z53" s="489"/>
      <c r="AA53" s="489"/>
      <c r="AB53" s="489"/>
      <c r="AC53" s="489"/>
      <c r="AD53" s="489"/>
      <c r="AE53" s="489"/>
      <c r="AF53" s="489"/>
      <c r="AG53" s="489"/>
      <c r="AH53" s="490"/>
      <c r="AI53" s="490"/>
      <c r="AJ53" s="490"/>
      <c r="AK53" s="490"/>
      <c r="AL53" s="490"/>
      <c r="AO53" s="249"/>
      <c r="AR53" s="16" t="str">
        <f>IF(AND(M53&lt;&gt;"", AH53&lt;&gt;"", AH53&gt;=M48, AH53&lt;=X48), "OK", "NICHT OK")</f>
        <v>NICHT OK</v>
      </c>
    </row>
    <row r="54" spans="3:44" s="9" customFormat="1" ht="19.5" customHeight="1" x14ac:dyDescent="0.25">
      <c r="D54" s="462"/>
      <c r="E54" s="462"/>
      <c r="F54" s="462"/>
      <c r="G54" s="466" t="str">
        <f>"M"&amp;D44&amp;".2"</f>
        <v>M2.2</v>
      </c>
      <c r="H54" s="467"/>
      <c r="I54" s="467"/>
      <c r="J54" s="467"/>
      <c r="K54" s="467"/>
      <c r="L54" s="468"/>
      <c r="M54" s="469"/>
      <c r="N54" s="469"/>
      <c r="O54" s="469"/>
      <c r="P54" s="469"/>
      <c r="Q54" s="469"/>
      <c r="R54" s="469"/>
      <c r="S54" s="469"/>
      <c r="T54" s="469"/>
      <c r="U54" s="469"/>
      <c r="V54" s="469"/>
      <c r="W54" s="469"/>
      <c r="X54" s="469"/>
      <c r="Y54" s="469"/>
      <c r="Z54" s="469"/>
      <c r="AA54" s="469"/>
      <c r="AB54" s="469"/>
      <c r="AC54" s="469"/>
      <c r="AD54" s="469"/>
      <c r="AE54" s="469"/>
      <c r="AF54" s="469"/>
      <c r="AG54" s="469"/>
      <c r="AH54" s="470"/>
      <c r="AI54" s="471"/>
      <c r="AJ54" s="471"/>
      <c r="AK54" s="471"/>
      <c r="AL54" s="472"/>
      <c r="AO54" s="249"/>
      <c r="AR54" s="16" t="str">
        <f>IF(M54="", "OK", IF(AND(M54&lt;&gt;"", AH54&lt;&gt;"", AH54&gt;=M48, AH54&lt;=X48), "OK", "NICHT OK"))</f>
        <v>OK</v>
      </c>
    </row>
    <row r="55" spans="3:44" s="9" customFormat="1" ht="15" customHeight="1" thickBot="1" x14ac:dyDescent="0.3">
      <c r="C55" s="13"/>
      <c r="D55" s="72"/>
      <c r="E55" s="72"/>
      <c r="F55" s="73"/>
      <c r="G55" s="500" t="str">
        <f>IF(M48&gt;'A | Basisdaten'!$X$12, "Warnung: Beginn des Arbeitspakets ist größer als die unter Basisdaten angegebenen Projektdauer", IF(X48&gt;'A | Basisdaten'!$X$12, "Warnung: Ende des Arbeitspakets ist größer als die unter Basisdaten angegebenen Projektdauer", IF(AND(M48&lt;&gt;"", X48&lt;&gt;"", M48&gt;X48), "Warnung: Beginn des Arbeitspakets kann nicht später sein als das Ende des Arbeitspaketes", IF(feldAP2Tagessatz&gt;1000, "Hinweis: Tagessätze über 1000 € müssen seperat begründet werden", IF(OR(AND(M53&lt;&gt;"", AH53&lt;&gt;"", OR(AH53&lt;M48, AH53&gt;X48)), AND(M54&lt;&gt;"", AH54&lt;&gt;"", OR(AH54&lt;M48, AH54&gt;X48))), "Warnung: Eine der Deadlines liegt außerhalb des definierten Zeitraums des Arbeitspaketes (Beginn - Ende)","")))))</f>
        <v/>
      </c>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15"/>
      <c r="AN55" s="15"/>
      <c r="AO55" s="242"/>
      <c r="AP55" s="15"/>
      <c r="AQ55" s="15"/>
      <c r="AR55" s="15"/>
    </row>
    <row r="56" spans="3:44" s="9" customFormat="1" ht="15" customHeight="1" x14ac:dyDescent="0.25">
      <c r="C56" s="13"/>
      <c r="D56" s="71"/>
      <c r="E56" s="71"/>
      <c r="G56" s="494"/>
      <c r="H56" s="494"/>
      <c r="I56" s="494"/>
      <c r="J56" s="494"/>
      <c r="K56" s="494"/>
      <c r="L56" s="494"/>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15"/>
      <c r="AN56" s="15"/>
      <c r="AO56" s="242"/>
      <c r="AP56" s="15"/>
      <c r="AQ56" s="15"/>
      <c r="AR56" s="15"/>
    </row>
    <row r="57" spans="3:44" s="9" customFormat="1" ht="19.5" customHeight="1" x14ac:dyDescent="0.25">
      <c r="D57" s="462">
        <v>3</v>
      </c>
      <c r="E57" s="462"/>
      <c r="F57" s="462"/>
      <c r="G57" s="478" t="s">
        <v>11</v>
      </c>
      <c r="H57" s="479"/>
      <c r="I57" s="479"/>
      <c r="J57" s="479"/>
      <c r="K57" s="479"/>
      <c r="L57" s="480"/>
      <c r="M57" s="501" t="s">
        <v>38</v>
      </c>
      <c r="N57" s="502"/>
      <c r="O57" s="502"/>
      <c r="P57" s="502"/>
      <c r="Q57" s="502"/>
      <c r="R57" s="502"/>
      <c r="S57" s="502"/>
      <c r="T57" s="502"/>
      <c r="U57" s="502"/>
      <c r="V57" s="502"/>
      <c r="W57" s="502"/>
      <c r="X57" s="502"/>
      <c r="Y57" s="502"/>
      <c r="Z57" s="502"/>
      <c r="AA57" s="502"/>
      <c r="AB57" s="502"/>
      <c r="AC57" s="502"/>
      <c r="AD57" s="502"/>
      <c r="AE57" s="502"/>
      <c r="AF57" s="502"/>
      <c r="AG57" s="502"/>
      <c r="AH57" s="502"/>
      <c r="AI57" s="502"/>
      <c r="AJ57" s="502"/>
      <c r="AK57" s="502"/>
      <c r="AL57" s="503"/>
      <c r="AO57" s="249" t="s">
        <v>405</v>
      </c>
      <c r="AR57" s="16" t="str">
        <f>IF(M57&lt;&gt;"", "OK", "NICHT OK")</f>
        <v>OK</v>
      </c>
    </row>
    <row r="58" spans="3:44" s="9" customFormat="1" ht="6" customHeight="1" x14ac:dyDescent="0.25">
      <c r="C58" s="13"/>
      <c r="D58" s="462"/>
      <c r="E58" s="462"/>
      <c r="F58" s="462"/>
      <c r="G58" s="455"/>
      <c r="H58" s="455"/>
      <c r="I58" s="455"/>
      <c r="J58" s="455"/>
      <c r="K58" s="455"/>
      <c r="L58" s="455"/>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15"/>
      <c r="AN58" s="15"/>
      <c r="AO58" s="242"/>
      <c r="AP58" s="15"/>
      <c r="AQ58" s="15"/>
      <c r="AR58" s="15"/>
    </row>
    <row r="59" spans="3:44" s="9" customFormat="1" ht="30" customHeight="1" x14ac:dyDescent="0.25">
      <c r="D59" s="462"/>
      <c r="E59" s="462"/>
      <c r="F59" s="462"/>
      <c r="G59" s="478" t="s">
        <v>39</v>
      </c>
      <c r="H59" s="479"/>
      <c r="I59" s="479"/>
      <c r="J59" s="479"/>
      <c r="K59" s="479"/>
      <c r="L59" s="480"/>
      <c r="M59" s="484"/>
      <c r="N59" s="485"/>
      <c r="O59" s="485"/>
      <c r="P59" s="485"/>
      <c r="Q59" s="485"/>
      <c r="R59" s="485"/>
      <c r="S59" s="485"/>
      <c r="T59" s="485"/>
      <c r="U59" s="485"/>
      <c r="V59" s="485"/>
      <c r="W59" s="485"/>
      <c r="X59" s="485"/>
      <c r="Y59" s="485"/>
      <c r="Z59" s="485"/>
      <c r="AA59" s="485"/>
      <c r="AB59" s="485"/>
      <c r="AC59" s="485"/>
      <c r="AD59" s="485"/>
      <c r="AE59" s="485"/>
      <c r="AF59" s="485"/>
      <c r="AG59" s="485"/>
      <c r="AH59" s="485"/>
      <c r="AI59" s="485"/>
      <c r="AJ59" s="485"/>
      <c r="AK59" s="485"/>
      <c r="AL59" s="486"/>
      <c r="AO59" s="249" t="s">
        <v>383</v>
      </c>
      <c r="AR59" s="16" t="str">
        <f>IF(M59&lt;&gt;"", "OK", "NICHT OK")</f>
        <v>NICHT OK</v>
      </c>
    </row>
    <row r="60" spans="3:44" s="9" customFormat="1" ht="6" customHeight="1" x14ac:dyDescent="0.25">
      <c r="C60" s="13"/>
      <c r="D60" s="462"/>
      <c r="E60" s="462"/>
      <c r="F60" s="462"/>
      <c r="G60" s="455"/>
      <c r="H60" s="455"/>
      <c r="I60" s="455"/>
      <c r="J60" s="455"/>
      <c r="K60" s="455"/>
      <c r="L60" s="455"/>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15"/>
      <c r="AN60" s="15"/>
      <c r="AO60" s="242"/>
      <c r="AP60" s="15"/>
      <c r="AQ60" s="15"/>
      <c r="AR60" s="15"/>
    </row>
    <row r="61" spans="3:44" s="9" customFormat="1" ht="19.5" customHeight="1" x14ac:dyDescent="0.25">
      <c r="D61" s="462"/>
      <c r="E61" s="462"/>
      <c r="F61" s="462"/>
      <c r="G61" s="478" t="s">
        <v>88</v>
      </c>
      <c r="H61" s="479"/>
      <c r="I61" s="479"/>
      <c r="J61" s="479"/>
      <c r="K61" s="479"/>
      <c r="L61" s="480"/>
      <c r="M61" s="507"/>
      <c r="N61" s="471"/>
      <c r="O61" s="471"/>
      <c r="P61" s="471"/>
      <c r="Q61" s="472"/>
      <c r="R61" s="28"/>
      <c r="S61" s="478" t="s">
        <v>87</v>
      </c>
      <c r="T61" s="479"/>
      <c r="U61" s="479"/>
      <c r="V61" s="479"/>
      <c r="W61" s="480"/>
      <c r="X61" s="470"/>
      <c r="Y61" s="471"/>
      <c r="Z61" s="471"/>
      <c r="AA61" s="472"/>
      <c r="AB61" s="74"/>
      <c r="AC61"/>
      <c r="AD61"/>
      <c r="AE61"/>
      <c r="AF61"/>
      <c r="AG61"/>
      <c r="AH61"/>
      <c r="AI61"/>
      <c r="AJ61"/>
      <c r="AK61"/>
      <c r="AL61"/>
      <c r="AO61" s="76" t="s">
        <v>296</v>
      </c>
      <c r="AR61" s="16" t="str">
        <f>IF(AND(M61&lt;&gt;"", X61&lt;&gt;"", M61&lt;='A | Basisdaten'!$X$12, X61&lt;='A | Basisdaten'!$X$12, OR($M61="", $X61="", $M61&lt;=$X61)), "OK", "NICHT OK")</f>
        <v>NICHT OK</v>
      </c>
    </row>
    <row r="62" spans="3:44" s="9" customFormat="1" ht="6" customHeight="1" x14ac:dyDescent="0.25">
      <c r="C62" s="13"/>
      <c r="D62" s="462"/>
      <c r="E62" s="462"/>
      <c r="F62" s="462"/>
      <c r="G62" s="455"/>
      <c r="H62" s="455"/>
      <c r="I62" s="455"/>
      <c r="J62" s="455"/>
      <c r="K62" s="455"/>
      <c r="L62" s="455"/>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15"/>
      <c r="AN62" s="15"/>
      <c r="AO62" s="242"/>
      <c r="AP62" s="15"/>
      <c r="AQ62" s="15"/>
      <c r="AR62" s="15"/>
    </row>
    <row r="63" spans="3:44" s="9" customFormat="1" ht="19.5" customHeight="1" x14ac:dyDescent="0.25">
      <c r="D63" s="462"/>
      <c r="E63" s="462"/>
      <c r="F63" s="462"/>
      <c r="G63" s="478" t="s">
        <v>220</v>
      </c>
      <c r="H63" s="479"/>
      <c r="I63" s="479"/>
      <c r="J63" s="479"/>
      <c r="K63" s="479"/>
      <c r="L63" s="480"/>
      <c r="M63" s="470"/>
      <c r="N63" s="471"/>
      <c r="O63" s="471"/>
      <c r="P63" s="471"/>
      <c r="Q63" s="472"/>
      <c r="R63" s="75"/>
      <c r="S63" s="478" t="s">
        <v>81</v>
      </c>
      <c r="T63" s="479"/>
      <c r="U63" s="479"/>
      <c r="V63" s="479"/>
      <c r="W63" s="480"/>
      <c r="X63" s="491"/>
      <c r="Y63" s="492"/>
      <c r="Z63" s="492"/>
      <c r="AA63" s="493"/>
      <c r="AB63" s="76"/>
      <c r="AC63" s="452" t="s">
        <v>40</v>
      </c>
      <c r="AD63" s="453"/>
      <c r="AE63" s="453"/>
      <c r="AF63" s="453"/>
      <c r="AG63" s="454"/>
      <c r="AH63" s="449">
        <f>M63*X63</f>
        <v>0</v>
      </c>
      <c r="AI63" s="450"/>
      <c r="AJ63" s="450"/>
      <c r="AK63" s="450"/>
      <c r="AL63" s="451"/>
      <c r="AO63" s="249"/>
      <c r="AR63" s="16" t="str">
        <f>IF(AND(M63&lt;&gt;"", X63&lt;&gt;"",AH63&lt;&gt;""), "OK", "NICHT OK")</f>
        <v>NICHT OK</v>
      </c>
    </row>
    <row r="64" spans="3:44" s="9" customFormat="1" ht="6" customHeight="1" x14ac:dyDescent="0.25">
      <c r="C64" s="13"/>
      <c r="D64" s="462"/>
      <c r="E64" s="462"/>
      <c r="F64" s="462"/>
      <c r="G64" s="487"/>
      <c r="H64" s="487"/>
      <c r="I64" s="487"/>
      <c r="J64" s="487"/>
      <c r="K64" s="487"/>
      <c r="L64" s="487"/>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15"/>
      <c r="AN64" s="15"/>
      <c r="AO64" s="242"/>
      <c r="AP64" s="15"/>
      <c r="AQ64" s="15"/>
      <c r="AR64" s="15"/>
    </row>
    <row r="65" spans="3:44" s="9" customFormat="1" ht="19.5" customHeight="1" x14ac:dyDescent="0.25">
      <c r="D65" s="462"/>
      <c r="E65" s="462"/>
      <c r="F65" s="462"/>
      <c r="G65" s="478" t="s">
        <v>228</v>
      </c>
      <c r="H65" s="479"/>
      <c r="I65" s="479"/>
      <c r="J65" s="479"/>
      <c r="K65" s="479"/>
      <c r="L65" s="480"/>
      <c r="M65" s="488" t="s">
        <v>27</v>
      </c>
      <c r="N65" s="488"/>
      <c r="O65" s="488"/>
      <c r="P65" s="488"/>
      <c r="Q65" s="488"/>
      <c r="R65" s="488"/>
      <c r="S65" s="488"/>
      <c r="T65" s="488"/>
      <c r="U65" s="488"/>
      <c r="V65" s="488"/>
      <c r="W65" s="488"/>
      <c r="X65" s="488"/>
      <c r="Y65" s="488"/>
      <c r="Z65" s="488"/>
      <c r="AA65" s="488"/>
      <c r="AB65" s="488"/>
      <c r="AC65" s="488"/>
      <c r="AD65" s="488"/>
      <c r="AE65" s="488"/>
      <c r="AF65" s="488"/>
      <c r="AG65" s="488"/>
      <c r="AH65" s="488" t="s">
        <v>121</v>
      </c>
      <c r="AI65" s="488"/>
      <c r="AJ65" s="488"/>
      <c r="AK65" s="488"/>
      <c r="AL65" s="488"/>
      <c r="AO65" s="249" t="s">
        <v>297</v>
      </c>
    </row>
    <row r="66" spans="3:44" s="9" customFormat="1" ht="19.5" customHeight="1" x14ac:dyDescent="0.25">
      <c r="D66" s="462"/>
      <c r="E66" s="462"/>
      <c r="F66" s="462"/>
      <c r="G66" s="466" t="str">
        <f>"M"&amp;D57&amp;".1"</f>
        <v>M3.1</v>
      </c>
      <c r="H66" s="467"/>
      <c r="I66" s="467"/>
      <c r="J66" s="467"/>
      <c r="K66" s="467"/>
      <c r="L66" s="468"/>
      <c r="M66" s="489"/>
      <c r="N66" s="489"/>
      <c r="O66" s="489"/>
      <c r="P66" s="489"/>
      <c r="Q66" s="489"/>
      <c r="R66" s="489"/>
      <c r="S66" s="489"/>
      <c r="T66" s="489"/>
      <c r="U66" s="489"/>
      <c r="V66" s="489"/>
      <c r="W66" s="489"/>
      <c r="X66" s="489"/>
      <c r="Y66" s="489"/>
      <c r="Z66" s="489"/>
      <c r="AA66" s="489"/>
      <c r="AB66" s="489"/>
      <c r="AC66" s="489"/>
      <c r="AD66" s="489"/>
      <c r="AE66" s="489"/>
      <c r="AF66" s="489"/>
      <c r="AG66" s="489"/>
      <c r="AH66" s="490"/>
      <c r="AI66" s="490"/>
      <c r="AJ66" s="490"/>
      <c r="AK66" s="490"/>
      <c r="AL66" s="490"/>
      <c r="AO66" s="249"/>
      <c r="AR66" s="16" t="str">
        <f>IF(AND(M66&lt;&gt;"", AH66&lt;&gt;"", AH66&gt;=M61, AH66&lt;=X61), "OK", "NICHT OK")</f>
        <v>NICHT OK</v>
      </c>
    </row>
    <row r="67" spans="3:44" s="9" customFormat="1" ht="19.5" customHeight="1" x14ac:dyDescent="0.25">
      <c r="D67" s="462"/>
      <c r="E67" s="462"/>
      <c r="F67" s="462"/>
      <c r="G67" s="466" t="str">
        <f>"M"&amp;D57&amp;".2"</f>
        <v>M3.2</v>
      </c>
      <c r="H67" s="467"/>
      <c r="I67" s="467"/>
      <c r="J67" s="467"/>
      <c r="K67" s="467"/>
      <c r="L67" s="468"/>
      <c r="M67" s="469"/>
      <c r="N67" s="469"/>
      <c r="O67" s="469"/>
      <c r="P67" s="469"/>
      <c r="Q67" s="469"/>
      <c r="R67" s="469"/>
      <c r="S67" s="469"/>
      <c r="T67" s="469"/>
      <c r="U67" s="469"/>
      <c r="V67" s="469"/>
      <c r="W67" s="469"/>
      <c r="X67" s="469"/>
      <c r="Y67" s="469"/>
      <c r="Z67" s="469"/>
      <c r="AA67" s="469"/>
      <c r="AB67" s="469"/>
      <c r="AC67" s="469"/>
      <c r="AD67" s="469"/>
      <c r="AE67" s="469"/>
      <c r="AF67" s="469"/>
      <c r="AG67" s="469"/>
      <c r="AH67" s="507"/>
      <c r="AI67" s="471"/>
      <c r="AJ67" s="471"/>
      <c r="AK67" s="471"/>
      <c r="AL67" s="472"/>
      <c r="AO67" s="249"/>
      <c r="AR67" s="16" t="str">
        <f>IF(M67="", "OK", IF(AND(M67&lt;&gt;"", AH67&lt;&gt;"", AH67&gt;=M61, AH67&lt;=X61), "OK", "NICHT OK"))</f>
        <v>OK</v>
      </c>
    </row>
    <row r="68" spans="3:44" s="9" customFormat="1" ht="15" customHeight="1" thickBot="1" x14ac:dyDescent="0.3">
      <c r="C68" s="13"/>
      <c r="D68" s="72"/>
      <c r="E68" s="72"/>
      <c r="F68" s="73"/>
      <c r="G68" s="500" t="str">
        <f>IF(M61&gt;'A | Basisdaten'!$X$12, "Warnung: Beginn des Arbeitspakets ist größer als die unter Basisdaten angegebenen Projektdauer", IF(X61&gt;'A | Basisdaten'!$X$12, "Warnung: Ende des Arbeitspakets ist größer als die unter Basisdaten angegebenen Projektdauer", IF(AND(M61&lt;&gt;"", X61&lt;&gt;"", M61&gt;X61), "Warnung: Beginn des Arbeitspakets kann nicht später sein als das Ende des Arbeitspaketes", IF(feldAP3Tagessatz&gt;1000, "Hinweis: Tagessätze über 1000 € müssen seperat begründet werden", IF(OR(AND(M66&lt;&gt;"", AH66&lt;&gt;"", OR(AH66&lt;M61, AH66&gt;X61)), AND(M67&lt;&gt;"", AH67&lt;&gt;"", OR(AH67&lt;M61, AH67&gt;X61))), "Warnung: Eine der Deadlines liegt außerhalb des definierten Zeitraums des Arbeitspaketes (Beginn - Ende)","")))))</f>
        <v/>
      </c>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15"/>
      <c r="AN68" s="15"/>
      <c r="AO68" s="242"/>
      <c r="AP68" s="15"/>
      <c r="AQ68" s="15"/>
      <c r="AR68" s="15"/>
    </row>
    <row r="69" spans="3:44" s="9" customFormat="1" ht="15" customHeight="1" x14ac:dyDescent="0.25">
      <c r="C69" s="13"/>
      <c r="D69" s="71"/>
      <c r="E69" s="71"/>
      <c r="G69" s="508"/>
      <c r="H69" s="508"/>
      <c r="I69" s="508"/>
      <c r="J69" s="508"/>
      <c r="K69" s="508"/>
      <c r="L69" s="508"/>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15"/>
      <c r="AN69" s="15"/>
      <c r="AO69" s="242"/>
      <c r="AP69" s="15"/>
      <c r="AQ69" s="15"/>
      <c r="AR69" s="15"/>
    </row>
    <row r="70" spans="3:44" s="9" customFormat="1" ht="19.5" customHeight="1" x14ac:dyDescent="0.25">
      <c r="D70" s="462">
        <v>4</v>
      </c>
      <c r="E70" s="462"/>
      <c r="F70" s="462"/>
      <c r="G70" s="478" t="s">
        <v>11</v>
      </c>
      <c r="H70" s="479"/>
      <c r="I70" s="479"/>
      <c r="J70" s="479"/>
      <c r="K70" s="479"/>
      <c r="L70" s="480"/>
      <c r="M70" s="501" t="s">
        <v>294</v>
      </c>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3"/>
      <c r="AO70" s="249" t="s">
        <v>414</v>
      </c>
      <c r="AR70" s="16" t="str">
        <f>IF(M70&lt;&gt;"", "OK", "NICHT OK")</f>
        <v>OK</v>
      </c>
    </row>
    <row r="71" spans="3:44" s="9" customFormat="1" ht="6" customHeight="1" x14ac:dyDescent="0.25">
      <c r="C71" s="13"/>
      <c r="D71" s="462"/>
      <c r="E71" s="462"/>
      <c r="F71" s="462"/>
      <c r="G71" s="455"/>
      <c r="H71" s="455"/>
      <c r="I71" s="455"/>
      <c r="J71" s="455"/>
      <c r="K71" s="455"/>
      <c r="L71" s="455"/>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15"/>
      <c r="AN71" s="15"/>
      <c r="AO71" s="242"/>
      <c r="AP71" s="15"/>
      <c r="AQ71" s="15"/>
      <c r="AR71" s="15"/>
    </row>
    <row r="72" spans="3:44" s="9" customFormat="1" ht="30" customHeight="1" x14ac:dyDescent="0.25">
      <c r="D72" s="462"/>
      <c r="E72" s="462"/>
      <c r="F72" s="462"/>
      <c r="G72" s="478" t="s">
        <v>39</v>
      </c>
      <c r="H72" s="479"/>
      <c r="I72" s="479"/>
      <c r="J72" s="479"/>
      <c r="K72" s="479"/>
      <c r="L72" s="480"/>
      <c r="M72" s="484"/>
      <c r="N72" s="485"/>
      <c r="O72" s="485"/>
      <c r="P72" s="485"/>
      <c r="Q72" s="485"/>
      <c r="R72" s="485"/>
      <c r="S72" s="485"/>
      <c r="T72" s="485"/>
      <c r="U72" s="485"/>
      <c r="V72" s="485"/>
      <c r="W72" s="485"/>
      <c r="X72" s="485"/>
      <c r="Y72" s="485"/>
      <c r="Z72" s="485"/>
      <c r="AA72" s="485"/>
      <c r="AB72" s="485"/>
      <c r="AC72" s="485"/>
      <c r="AD72" s="485"/>
      <c r="AE72" s="485"/>
      <c r="AF72" s="485"/>
      <c r="AG72" s="485"/>
      <c r="AH72" s="485"/>
      <c r="AI72" s="485"/>
      <c r="AJ72" s="485"/>
      <c r="AK72" s="485"/>
      <c r="AL72" s="486"/>
      <c r="AO72" s="240" t="s">
        <v>295</v>
      </c>
      <c r="AR72" s="16" t="str">
        <f>IF(M72&lt;&gt;"", "OK", "NICHT OK")</f>
        <v>NICHT OK</v>
      </c>
    </row>
    <row r="73" spans="3:44" s="9" customFormat="1" ht="6" customHeight="1" x14ac:dyDescent="0.25">
      <c r="C73" s="13"/>
      <c r="D73" s="462"/>
      <c r="E73" s="462"/>
      <c r="F73" s="462"/>
      <c r="G73" s="455"/>
      <c r="H73" s="455"/>
      <c r="I73" s="455"/>
      <c r="J73" s="455"/>
      <c r="K73" s="455"/>
      <c r="L73" s="455"/>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15"/>
      <c r="AN73" s="15"/>
      <c r="AO73" s="242"/>
      <c r="AP73" s="15"/>
      <c r="AQ73" s="15"/>
      <c r="AR73" s="15"/>
    </row>
    <row r="74" spans="3:44" s="9" customFormat="1" ht="19.5" customHeight="1" x14ac:dyDescent="0.25">
      <c r="D74" s="462"/>
      <c r="E74" s="462"/>
      <c r="F74" s="462"/>
      <c r="G74" s="478" t="s">
        <v>88</v>
      </c>
      <c r="H74" s="479"/>
      <c r="I74" s="479"/>
      <c r="J74" s="479"/>
      <c r="K74" s="479"/>
      <c r="L74" s="480"/>
      <c r="M74" s="470"/>
      <c r="N74" s="471"/>
      <c r="O74" s="471"/>
      <c r="P74" s="471"/>
      <c r="Q74" s="472"/>
      <c r="R74" s="28"/>
      <c r="S74" s="478" t="s">
        <v>87</v>
      </c>
      <c r="T74" s="479"/>
      <c r="U74" s="479"/>
      <c r="V74" s="479"/>
      <c r="W74" s="480"/>
      <c r="X74" s="470"/>
      <c r="Y74" s="471"/>
      <c r="Z74" s="471"/>
      <c r="AA74" s="472"/>
      <c r="AB74" s="74"/>
      <c r="AC74"/>
      <c r="AD74"/>
      <c r="AE74"/>
      <c r="AF74"/>
      <c r="AG74"/>
      <c r="AH74"/>
      <c r="AI74"/>
      <c r="AJ74"/>
      <c r="AK74"/>
      <c r="AL74"/>
      <c r="AO74" s="76" t="s">
        <v>296</v>
      </c>
      <c r="AR74" s="16" t="str">
        <f>IF(AND(M74&lt;&gt;"", X74&lt;&gt;"", M74&lt;='A | Basisdaten'!$X$12, X74&lt;='A | Basisdaten'!$X$12, OR($M74="", $X74="", $M74&lt;=$X74)), "OK", "NICHT OK")</f>
        <v>NICHT OK</v>
      </c>
    </row>
    <row r="75" spans="3:44" s="9" customFormat="1" ht="6" customHeight="1" x14ac:dyDescent="0.25">
      <c r="C75" s="13"/>
      <c r="D75" s="462"/>
      <c r="E75" s="462"/>
      <c r="F75" s="462"/>
      <c r="G75" s="455"/>
      <c r="H75" s="455"/>
      <c r="I75" s="455"/>
      <c r="J75" s="455"/>
      <c r="K75" s="455"/>
      <c r="L75" s="455"/>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15"/>
      <c r="AN75" s="15"/>
      <c r="AO75" s="242"/>
      <c r="AP75" s="15"/>
      <c r="AQ75" s="15"/>
      <c r="AR75" s="15"/>
    </row>
    <row r="76" spans="3:44" s="9" customFormat="1" ht="19.5" customHeight="1" x14ac:dyDescent="0.25">
      <c r="D76" s="462"/>
      <c r="E76" s="462"/>
      <c r="F76" s="462"/>
      <c r="G76" s="478" t="s">
        <v>220</v>
      </c>
      <c r="H76" s="479"/>
      <c r="I76" s="479"/>
      <c r="J76" s="479"/>
      <c r="K76" s="479"/>
      <c r="L76" s="480"/>
      <c r="M76" s="470"/>
      <c r="N76" s="471"/>
      <c r="O76" s="471"/>
      <c r="P76" s="471"/>
      <c r="Q76" s="472"/>
      <c r="R76" s="75"/>
      <c r="S76" s="478" t="s">
        <v>81</v>
      </c>
      <c r="T76" s="479"/>
      <c r="U76" s="479"/>
      <c r="V76" s="479"/>
      <c r="W76" s="480"/>
      <c r="X76" s="491"/>
      <c r="Y76" s="492"/>
      <c r="Z76" s="492"/>
      <c r="AA76" s="493"/>
      <c r="AB76" s="76"/>
      <c r="AC76" s="452" t="s">
        <v>40</v>
      </c>
      <c r="AD76" s="453"/>
      <c r="AE76" s="453"/>
      <c r="AF76" s="453"/>
      <c r="AG76" s="454"/>
      <c r="AH76" s="509">
        <f>M76*X76</f>
        <v>0</v>
      </c>
      <c r="AI76" s="510"/>
      <c r="AJ76" s="510"/>
      <c r="AK76" s="510"/>
      <c r="AL76" s="511"/>
      <c r="AO76" s="249"/>
      <c r="AR76" s="16" t="str">
        <f>IF(AND(M76&lt;&gt;"", X76&lt;&gt;"",AH76&lt;&gt;""), "OK", "NICHT OK")</f>
        <v>NICHT OK</v>
      </c>
    </row>
    <row r="77" spans="3:44" s="9" customFormat="1" ht="6" customHeight="1" x14ac:dyDescent="0.25">
      <c r="C77" s="13"/>
      <c r="D77" s="462"/>
      <c r="E77" s="462"/>
      <c r="F77" s="462"/>
      <c r="G77" s="487"/>
      <c r="H77" s="487"/>
      <c r="I77" s="487"/>
      <c r="J77" s="487"/>
      <c r="K77" s="487"/>
      <c r="L77" s="487"/>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15"/>
      <c r="AN77" s="15"/>
      <c r="AO77" s="242"/>
      <c r="AP77" s="15"/>
      <c r="AQ77" s="15"/>
      <c r="AR77" s="15"/>
    </row>
    <row r="78" spans="3:44" s="9" customFormat="1" ht="19.5" customHeight="1" x14ac:dyDescent="0.25">
      <c r="D78" s="462"/>
      <c r="E78" s="462"/>
      <c r="F78" s="462"/>
      <c r="G78" s="478" t="s">
        <v>228</v>
      </c>
      <c r="H78" s="479"/>
      <c r="I78" s="479"/>
      <c r="J78" s="479"/>
      <c r="K78" s="479"/>
      <c r="L78" s="480"/>
      <c r="M78" s="488" t="s">
        <v>27</v>
      </c>
      <c r="N78" s="488"/>
      <c r="O78" s="488"/>
      <c r="P78" s="488"/>
      <c r="Q78" s="488"/>
      <c r="R78" s="488"/>
      <c r="S78" s="488"/>
      <c r="T78" s="488"/>
      <c r="U78" s="488"/>
      <c r="V78" s="488"/>
      <c r="W78" s="488"/>
      <c r="X78" s="488"/>
      <c r="Y78" s="488"/>
      <c r="Z78" s="488"/>
      <c r="AA78" s="488"/>
      <c r="AB78" s="488"/>
      <c r="AC78" s="488"/>
      <c r="AD78" s="488"/>
      <c r="AE78" s="488"/>
      <c r="AF78" s="488"/>
      <c r="AG78" s="488"/>
      <c r="AH78" s="488" t="s">
        <v>121</v>
      </c>
      <c r="AI78" s="488"/>
      <c r="AJ78" s="488"/>
      <c r="AK78" s="488"/>
      <c r="AL78" s="488"/>
      <c r="AO78" s="249" t="s">
        <v>297</v>
      </c>
    </row>
    <row r="79" spans="3:44" s="9" customFormat="1" ht="19.5" customHeight="1" x14ac:dyDescent="0.25">
      <c r="D79" s="462"/>
      <c r="E79" s="462"/>
      <c r="F79" s="462"/>
      <c r="G79" s="466" t="str">
        <f>"M"&amp;D70&amp;".1"</f>
        <v>M4.1</v>
      </c>
      <c r="H79" s="467"/>
      <c r="I79" s="467"/>
      <c r="J79" s="467"/>
      <c r="K79" s="467"/>
      <c r="L79" s="468"/>
      <c r="M79" s="489"/>
      <c r="N79" s="489"/>
      <c r="O79" s="489"/>
      <c r="P79" s="489"/>
      <c r="Q79" s="489"/>
      <c r="R79" s="489"/>
      <c r="S79" s="489"/>
      <c r="T79" s="489"/>
      <c r="U79" s="489"/>
      <c r="V79" s="489"/>
      <c r="W79" s="489"/>
      <c r="X79" s="489"/>
      <c r="Y79" s="489"/>
      <c r="Z79" s="489"/>
      <c r="AA79" s="489"/>
      <c r="AB79" s="489"/>
      <c r="AC79" s="489"/>
      <c r="AD79" s="489"/>
      <c r="AE79" s="489"/>
      <c r="AF79" s="489"/>
      <c r="AG79" s="489"/>
      <c r="AH79" s="490"/>
      <c r="AI79" s="490"/>
      <c r="AJ79" s="490"/>
      <c r="AK79" s="490"/>
      <c r="AL79" s="490"/>
      <c r="AO79" s="249"/>
      <c r="AR79" s="16" t="str">
        <f>IF(AND(M79&lt;&gt;"", AH79&lt;&gt;"", AH79&gt;=M74, AH79&lt;=X74), "OK", "NICHT OK")</f>
        <v>NICHT OK</v>
      </c>
    </row>
    <row r="80" spans="3:44" s="9" customFormat="1" ht="19.5" customHeight="1" x14ac:dyDescent="0.25">
      <c r="D80" s="462"/>
      <c r="E80" s="462"/>
      <c r="F80" s="462"/>
      <c r="G80" s="466" t="str">
        <f>"M"&amp;D70&amp;".2"</f>
        <v>M4.2</v>
      </c>
      <c r="H80" s="467"/>
      <c r="I80" s="467"/>
      <c r="J80" s="467"/>
      <c r="K80" s="467"/>
      <c r="L80" s="468"/>
      <c r="M80" s="469"/>
      <c r="N80" s="469"/>
      <c r="O80" s="469"/>
      <c r="P80" s="469"/>
      <c r="Q80" s="469"/>
      <c r="R80" s="469"/>
      <c r="S80" s="469"/>
      <c r="T80" s="469"/>
      <c r="U80" s="469"/>
      <c r="V80" s="469"/>
      <c r="W80" s="469"/>
      <c r="X80" s="469"/>
      <c r="Y80" s="469"/>
      <c r="Z80" s="469"/>
      <c r="AA80" s="469"/>
      <c r="AB80" s="469"/>
      <c r="AC80" s="469"/>
      <c r="AD80" s="469"/>
      <c r="AE80" s="469"/>
      <c r="AF80" s="469"/>
      <c r="AG80" s="469"/>
      <c r="AH80" s="470"/>
      <c r="AI80" s="471"/>
      <c r="AJ80" s="471"/>
      <c r="AK80" s="471"/>
      <c r="AL80" s="472"/>
      <c r="AO80" s="249"/>
      <c r="AR80" s="16" t="str">
        <f>IF(M80="", "OK", IF(AND(M80&lt;&gt;"", AH80&lt;&gt;"", AH80&gt;=M74, AH80&lt;=X74), "OK", "NICHT OK"))</f>
        <v>OK</v>
      </c>
    </row>
    <row r="81" spans="3:44" s="9" customFormat="1" ht="15" customHeight="1" thickBot="1" x14ac:dyDescent="0.3">
      <c r="C81" s="13"/>
      <c r="D81" s="72"/>
      <c r="E81" s="72"/>
      <c r="F81" s="73"/>
      <c r="G81" s="500" t="str">
        <f>IF(M74&gt;'A | Basisdaten'!$X$12, "Warnung: Beginn des Arbeitspakets ist größer als die unter Basisdaten angegebenen Projektdauer", IF(X74&gt;'A | Basisdaten'!$X$12, "Warnung: Ende des Arbeitspakets ist größer als die unter Basisdaten angegebenen Projektdauer", IF(AND(M74&lt;&gt;"", X74&lt;&gt;"", M74&gt;X74), "Warnung: Beginn des Arbeitspakets kann nicht später sein als das Ende des Arbeitspaketes", IF(feldAP4Tagessatz&gt;1000, "Hinweis: Tagessätze über 1000 € müssen seperat begründet werden", IF(OR(AND(M79&lt;&gt;"", AH79&lt;&gt;"", OR(AH79&lt;M74, AH79&gt;X74)), AND(M80&lt;&gt;"", AH80&lt;&gt;"", OR(AH80&lt;M74, AH80&gt;X74))), "Warnung: Eine der Deadlines liegt außerhalb des definierten Zeitraums des Arbeitspaketes (Beginn - Ende)","")))))</f>
        <v/>
      </c>
      <c r="H81" s="500"/>
      <c r="I81" s="500"/>
      <c r="J81" s="500"/>
      <c r="K81" s="500"/>
      <c r="L81" s="500"/>
      <c r="M81" s="500"/>
      <c r="N81" s="500"/>
      <c r="O81" s="500"/>
      <c r="P81" s="500"/>
      <c r="Q81" s="500"/>
      <c r="R81" s="500"/>
      <c r="S81" s="500"/>
      <c r="T81" s="500"/>
      <c r="U81" s="500"/>
      <c r="V81" s="500"/>
      <c r="W81" s="500"/>
      <c r="X81" s="500"/>
      <c r="Y81" s="500"/>
      <c r="Z81" s="500"/>
      <c r="AA81" s="500"/>
      <c r="AB81" s="500"/>
      <c r="AC81" s="500"/>
      <c r="AD81" s="500"/>
      <c r="AE81" s="500"/>
      <c r="AF81" s="500"/>
      <c r="AG81" s="500"/>
      <c r="AH81" s="500"/>
      <c r="AI81" s="500"/>
      <c r="AJ81" s="500"/>
      <c r="AK81" s="500"/>
      <c r="AL81" s="500"/>
      <c r="AM81" s="15"/>
      <c r="AN81" s="15"/>
      <c r="AO81" s="242"/>
      <c r="AP81" s="15"/>
      <c r="AQ81" s="15"/>
      <c r="AR81" s="15"/>
    </row>
    <row r="82" spans="3:44" s="9" customFormat="1" ht="15" customHeight="1" x14ac:dyDescent="0.25">
      <c r="C82" s="13"/>
      <c r="D82" s="71"/>
      <c r="E82" s="71"/>
      <c r="G82" s="494"/>
      <c r="H82" s="494"/>
      <c r="I82" s="494"/>
      <c r="J82" s="494"/>
      <c r="K82" s="494"/>
      <c r="L82" s="494"/>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15"/>
      <c r="AN82" s="15"/>
      <c r="AO82" s="242"/>
      <c r="AP82" s="15"/>
      <c r="AQ82" s="15"/>
      <c r="AR82" s="15"/>
    </row>
    <row r="83" spans="3:44" s="9" customFormat="1" ht="19.5" customHeight="1" x14ac:dyDescent="0.25">
      <c r="D83" s="462">
        <v>5</v>
      </c>
      <c r="E83" s="462"/>
      <c r="F83" s="462"/>
      <c r="G83" s="478" t="s">
        <v>11</v>
      </c>
      <c r="H83" s="479"/>
      <c r="I83" s="479"/>
      <c r="J83" s="479"/>
      <c r="K83" s="479"/>
      <c r="L83" s="480"/>
      <c r="M83" s="501" t="s">
        <v>131</v>
      </c>
      <c r="N83" s="502"/>
      <c r="O83" s="502"/>
      <c r="P83" s="502"/>
      <c r="Q83" s="502"/>
      <c r="R83" s="502"/>
      <c r="S83" s="502"/>
      <c r="T83" s="502"/>
      <c r="U83" s="502"/>
      <c r="V83" s="502"/>
      <c r="W83" s="502"/>
      <c r="X83" s="502"/>
      <c r="Y83" s="502"/>
      <c r="Z83" s="502"/>
      <c r="AA83" s="502"/>
      <c r="AB83" s="502"/>
      <c r="AC83" s="502"/>
      <c r="AD83" s="502"/>
      <c r="AE83" s="502"/>
      <c r="AF83" s="502"/>
      <c r="AG83" s="502"/>
      <c r="AH83" s="502"/>
      <c r="AI83" s="502"/>
      <c r="AJ83" s="502"/>
      <c r="AK83" s="502"/>
      <c r="AL83" s="503"/>
      <c r="AO83" s="249" t="s">
        <v>414</v>
      </c>
      <c r="AR83" s="16" t="str">
        <f>IF(M83&lt;&gt;"", "OK", "NICHT OK")</f>
        <v>OK</v>
      </c>
    </row>
    <row r="84" spans="3:44" s="9" customFormat="1" ht="6" customHeight="1" x14ac:dyDescent="0.25">
      <c r="C84" s="13"/>
      <c r="D84" s="462"/>
      <c r="E84" s="462"/>
      <c r="F84" s="462"/>
      <c r="G84" s="455"/>
      <c r="H84" s="455"/>
      <c r="I84" s="455"/>
      <c r="J84" s="455"/>
      <c r="K84" s="455"/>
      <c r="L84" s="455"/>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15"/>
      <c r="AN84" s="15"/>
      <c r="AO84" s="242"/>
      <c r="AP84" s="15"/>
      <c r="AQ84" s="15"/>
      <c r="AR84" s="15"/>
    </row>
    <row r="85" spans="3:44" s="9" customFormat="1" ht="30" customHeight="1" x14ac:dyDescent="0.25">
      <c r="D85" s="462"/>
      <c r="E85" s="462"/>
      <c r="F85" s="462"/>
      <c r="G85" s="478" t="s">
        <v>39</v>
      </c>
      <c r="H85" s="479"/>
      <c r="I85" s="479"/>
      <c r="J85" s="479"/>
      <c r="K85" s="479"/>
      <c r="L85" s="480"/>
      <c r="M85" s="484"/>
      <c r="N85" s="485"/>
      <c r="O85" s="485"/>
      <c r="P85" s="485"/>
      <c r="Q85" s="485"/>
      <c r="R85" s="485"/>
      <c r="S85" s="485"/>
      <c r="T85" s="485"/>
      <c r="U85" s="485"/>
      <c r="V85" s="485"/>
      <c r="W85" s="485"/>
      <c r="X85" s="485"/>
      <c r="Y85" s="485"/>
      <c r="Z85" s="485"/>
      <c r="AA85" s="485"/>
      <c r="AB85" s="485"/>
      <c r="AC85" s="485"/>
      <c r="AD85" s="485"/>
      <c r="AE85" s="485"/>
      <c r="AF85" s="485"/>
      <c r="AG85" s="485"/>
      <c r="AH85" s="485"/>
      <c r="AI85" s="485"/>
      <c r="AJ85" s="485"/>
      <c r="AK85" s="485"/>
      <c r="AL85" s="486"/>
      <c r="AO85" s="240" t="s">
        <v>384</v>
      </c>
      <c r="AR85" s="16" t="str">
        <f>IF(M85&lt;&gt;"", "OK", "NICHT OK")</f>
        <v>NICHT OK</v>
      </c>
    </row>
    <row r="86" spans="3:44" s="9" customFormat="1" ht="6" customHeight="1" x14ac:dyDescent="0.25">
      <c r="C86" s="13"/>
      <c r="D86" s="462"/>
      <c r="E86" s="462"/>
      <c r="F86" s="462"/>
      <c r="G86" s="455"/>
      <c r="H86" s="455"/>
      <c r="I86" s="455"/>
      <c r="J86" s="455"/>
      <c r="K86" s="455"/>
      <c r="L86" s="455"/>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15"/>
      <c r="AN86" s="15"/>
      <c r="AO86" s="242"/>
      <c r="AP86" s="15"/>
      <c r="AQ86" s="15"/>
      <c r="AR86" s="15"/>
    </row>
    <row r="87" spans="3:44" s="9" customFormat="1" ht="19.5" customHeight="1" x14ac:dyDescent="0.25">
      <c r="D87" s="462"/>
      <c r="E87" s="462"/>
      <c r="F87" s="462"/>
      <c r="G87" s="478" t="s">
        <v>88</v>
      </c>
      <c r="H87" s="479"/>
      <c r="I87" s="479"/>
      <c r="J87" s="479"/>
      <c r="K87" s="479"/>
      <c r="L87" s="480"/>
      <c r="M87" s="470"/>
      <c r="N87" s="471"/>
      <c r="O87" s="471"/>
      <c r="P87" s="471"/>
      <c r="Q87" s="472"/>
      <c r="R87" s="28"/>
      <c r="S87" s="478" t="s">
        <v>87</v>
      </c>
      <c r="T87" s="479"/>
      <c r="U87" s="479"/>
      <c r="V87" s="479"/>
      <c r="W87" s="480"/>
      <c r="X87" s="470"/>
      <c r="Y87" s="471"/>
      <c r="Z87" s="471"/>
      <c r="AA87" s="472"/>
      <c r="AB87" s="74"/>
      <c r="AC87"/>
      <c r="AD87"/>
      <c r="AE87"/>
      <c r="AF87"/>
      <c r="AG87"/>
      <c r="AH87"/>
      <c r="AI87"/>
      <c r="AJ87"/>
      <c r="AK87"/>
      <c r="AL87"/>
      <c r="AO87" s="76" t="s">
        <v>296</v>
      </c>
      <c r="AR87" s="16" t="str">
        <f>IF(AND(M87&lt;&gt;"", X87&lt;&gt;"", M87&lt;='A | Basisdaten'!$X$12, X87&lt;='A | Basisdaten'!$X$12, OR($M87="", $X87="", $M87&lt;=$X87)), "OK", "NICHT OK")</f>
        <v>NICHT OK</v>
      </c>
    </row>
    <row r="88" spans="3:44" s="9" customFormat="1" ht="6" customHeight="1" x14ac:dyDescent="0.25">
      <c r="C88" s="13"/>
      <c r="D88" s="462"/>
      <c r="E88" s="462"/>
      <c r="F88" s="462"/>
      <c r="G88" s="455"/>
      <c r="H88" s="455"/>
      <c r="I88" s="455"/>
      <c r="J88" s="455"/>
      <c r="K88" s="455"/>
      <c r="L88" s="455"/>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15"/>
      <c r="AN88" s="15"/>
      <c r="AO88" s="242"/>
      <c r="AP88" s="15"/>
      <c r="AQ88" s="15"/>
      <c r="AR88" s="15"/>
    </row>
    <row r="89" spans="3:44" s="9" customFormat="1" ht="19.5" customHeight="1" x14ac:dyDescent="0.25">
      <c r="D89" s="462"/>
      <c r="E89" s="462"/>
      <c r="F89" s="462"/>
      <c r="G89" s="478" t="s">
        <v>220</v>
      </c>
      <c r="H89" s="479"/>
      <c r="I89" s="479"/>
      <c r="J89" s="479"/>
      <c r="K89" s="479"/>
      <c r="L89" s="480"/>
      <c r="M89" s="470"/>
      <c r="N89" s="471"/>
      <c r="O89" s="471"/>
      <c r="P89" s="471"/>
      <c r="Q89" s="472"/>
      <c r="R89" s="75"/>
      <c r="S89" s="478" t="s">
        <v>81</v>
      </c>
      <c r="T89" s="479"/>
      <c r="U89" s="479"/>
      <c r="V89" s="479"/>
      <c r="W89" s="480"/>
      <c r="X89" s="491"/>
      <c r="Y89" s="492"/>
      <c r="Z89" s="492"/>
      <c r="AA89" s="493"/>
      <c r="AB89" s="76"/>
      <c r="AC89" s="452" t="s">
        <v>40</v>
      </c>
      <c r="AD89" s="453"/>
      <c r="AE89" s="453"/>
      <c r="AF89" s="453"/>
      <c r="AG89" s="454"/>
      <c r="AH89" s="449">
        <f>M89*X89</f>
        <v>0</v>
      </c>
      <c r="AI89" s="450"/>
      <c r="AJ89" s="450"/>
      <c r="AK89" s="450"/>
      <c r="AL89" s="451"/>
      <c r="AO89" s="252"/>
      <c r="AR89" s="16" t="str">
        <f>IF(AND(M89&lt;&gt;"", X89&lt;&gt;"",AH89&lt;&gt;""), "OK", "NICHT OK")</f>
        <v>NICHT OK</v>
      </c>
    </row>
    <row r="90" spans="3:44" s="9" customFormat="1" ht="6" customHeight="1" x14ac:dyDescent="0.25">
      <c r="C90" s="13"/>
      <c r="D90" s="462"/>
      <c r="E90" s="462"/>
      <c r="F90" s="462"/>
      <c r="G90" s="487"/>
      <c r="H90" s="487"/>
      <c r="I90" s="487"/>
      <c r="J90" s="487"/>
      <c r="K90" s="487"/>
      <c r="L90" s="487"/>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15"/>
      <c r="AN90" s="15"/>
      <c r="AO90" s="242"/>
      <c r="AP90" s="15"/>
      <c r="AQ90" s="15"/>
      <c r="AR90" s="15"/>
    </row>
    <row r="91" spans="3:44" s="9" customFormat="1" ht="19.5" customHeight="1" x14ac:dyDescent="0.25">
      <c r="D91" s="462"/>
      <c r="E91" s="462"/>
      <c r="F91" s="462"/>
      <c r="G91" s="478" t="s">
        <v>228</v>
      </c>
      <c r="H91" s="479"/>
      <c r="I91" s="479"/>
      <c r="J91" s="479"/>
      <c r="K91" s="479"/>
      <c r="L91" s="480"/>
      <c r="M91" s="488" t="s">
        <v>27</v>
      </c>
      <c r="N91" s="488"/>
      <c r="O91" s="488"/>
      <c r="P91" s="488"/>
      <c r="Q91" s="488"/>
      <c r="R91" s="488"/>
      <c r="S91" s="488"/>
      <c r="T91" s="488"/>
      <c r="U91" s="488"/>
      <c r="V91" s="488"/>
      <c r="W91" s="488"/>
      <c r="X91" s="488"/>
      <c r="Y91" s="488"/>
      <c r="Z91" s="488"/>
      <c r="AA91" s="488"/>
      <c r="AB91" s="488"/>
      <c r="AC91" s="488"/>
      <c r="AD91" s="488"/>
      <c r="AE91" s="488"/>
      <c r="AF91" s="488"/>
      <c r="AG91" s="488"/>
      <c r="AH91" s="488" t="s">
        <v>121</v>
      </c>
      <c r="AI91" s="488"/>
      <c r="AJ91" s="488"/>
      <c r="AK91" s="488"/>
      <c r="AL91" s="488"/>
      <c r="AO91" s="249" t="s">
        <v>297</v>
      </c>
    </row>
    <row r="92" spans="3:44" s="9" customFormat="1" ht="19.5" customHeight="1" x14ac:dyDescent="0.25">
      <c r="D92" s="462"/>
      <c r="E92" s="462"/>
      <c r="F92" s="462"/>
      <c r="G92" s="466" t="str">
        <f>"M"&amp;D83&amp;".1"</f>
        <v>M5.1</v>
      </c>
      <c r="H92" s="467"/>
      <c r="I92" s="467"/>
      <c r="J92" s="467"/>
      <c r="K92" s="467"/>
      <c r="L92" s="468"/>
      <c r="M92" s="489"/>
      <c r="N92" s="489"/>
      <c r="O92" s="489"/>
      <c r="P92" s="489"/>
      <c r="Q92" s="489"/>
      <c r="R92" s="489"/>
      <c r="S92" s="489"/>
      <c r="T92" s="489"/>
      <c r="U92" s="489"/>
      <c r="V92" s="489"/>
      <c r="W92" s="489"/>
      <c r="X92" s="489"/>
      <c r="Y92" s="489"/>
      <c r="Z92" s="489"/>
      <c r="AA92" s="489"/>
      <c r="AB92" s="489"/>
      <c r="AC92" s="489"/>
      <c r="AD92" s="489"/>
      <c r="AE92" s="489"/>
      <c r="AF92" s="489"/>
      <c r="AG92" s="489"/>
      <c r="AH92" s="490"/>
      <c r="AI92" s="490"/>
      <c r="AJ92" s="490"/>
      <c r="AK92" s="490"/>
      <c r="AL92" s="490"/>
      <c r="AO92" s="249"/>
      <c r="AR92" s="16" t="str">
        <f>IF(AND(M92&lt;&gt;"", AH92&lt;&gt;"", AH92&gt;=M87, AH92&lt;=X87), "OK", "NICHT OK")</f>
        <v>NICHT OK</v>
      </c>
    </row>
    <row r="93" spans="3:44" s="9" customFormat="1" ht="19.5" customHeight="1" x14ac:dyDescent="0.25">
      <c r="D93" s="462"/>
      <c r="E93" s="462"/>
      <c r="F93" s="462"/>
      <c r="G93" s="466" t="str">
        <f>"M"&amp;D83&amp;".2"</f>
        <v>M5.2</v>
      </c>
      <c r="H93" s="467"/>
      <c r="I93" s="467"/>
      <c r="J93" s="467"/>
      <c r="K93" s="467"/>
      <c r="L93" s="468"/>
      <c r="M93" s="469"/>
      <c r="N93" s="469"/>
      <c r="O93" s="469"/>
      <c r="P93" s="469"/>
      <c r="Q93" s="469"/>
      <c r="R93" s="469"/>
      <c r="S93" s="469"/>
      <c r="T93" s="469"/>
      <c r="U93" s="469"/>
      <c r="V93" s="469"/>
      <c r="W93" s="469"/>
      <c r="X93" s="469"/>
      <c r="Y93" s="469"/>
      <c r="Z93" s="469"/>
      <c r="AA93" s="469"/>
      <c r="AB93" s="469"/>
      <c r="AC93" s="469"/>
      <c r="AD93" s="469"/>
      <c r="AE93" s="469"/>
      <c r="AF93" s="469"/>
      <c r="AG93" s="469"/>
      <c r="AH93" s="470"/>
      <c r="AI93" s="471"/>
      <c r="AJ93" s="471"/>
      <c r="AK93" s="471"/>
      <c r="AL93" s="472"/>
      <c r="AO93" s="249"/>
      <c r="AR93" s="16" t="str">
        <f>IF(M93="", "OK", IF(AND(M93&lt;&gt;"", AH93&lt;&gt;"", AH93&gt;=M87, AH93&lt;=X87), "OK", "NICHT OK"))</f>
        <v>OK</v>
      </c>
    </row>
    <row r="94" spans="3:44" s="9" customFormat="1" ht="15" customHeight="1" thickBot="1" x14ac:dyDescent="0.3">
      <c r="C94" s="13"/>
      <c r="D94" s="72"/>
      <c r="E94" s="72"/>
      <c r="F94" s="73"/>
      <c r="G94" s="500" t="str">
        <f>IF(M87&gt;'A | Basisdaten'!$X$12, "Warnung: Beginn des Arbeitspakets ist größer als die unter Basisdaten angegebenen Projektdauer", IF(X87&gt;'A | Basisdaten'!$X$12, "Warnung: Ende des Arbeitspakets ist größer als die unter Basisdaten angegebenen Projektdauer", IF(AND(M87&lt;&gt;"", X87&lt;&gt;"", M87&gt;X87), "Warnung: Beginn des Arbeitspakets kann nicht später sein als das Ende des Arbeitspaketes", IF(feldAP5Tagessatz&gt;1000, "Hinweis: Tagessätze über 1000 € müssen seperat begründet werden", IF(OR(AND(M92&lt;&gt;"", AH92&lt;&gt;"", OR(AH92&lt;M87, AH92&gt;X87)), AND(M93&lt;&gt;"", AH93&lt;&gt;"", OR(AH93&lt;M87, AH93&gt;X87))), "Warnung: Eine der Deadlines liegt außerhalb des definierten Zeitraums des Arbeitspaketes (Beginn - Ende)","")))))</f>
        <v/>
      </c>
      <c r="H94" s="500"/>
      <c r="I94" s="500"/>
      <c r="J94" s="500"/>
      <c r="K94" s="500"/>
      <c r="L94" s="500"/>
      <c r="M94" s="500"/>
      <c r="N94" s="500"/>
      <c r="O94" s="500"/>
      <c r="P94" s="500"/>
      <c r="Q94" s="500"/>
      <c r="R94" s="500"/>
      <c r="S94" s="500"/>
      <c r="T94" s="500"/>
      <c r="U94" s="500"/>
      <c r="V94" s="500"/>
      <c r="W94" s="500"/>
      <c r="X94" s="500"/>
      <c r="Y94" s="500"/>
      <c r="Z94" s="500"/>
      <c r="AA94" s="500"/>
      <c r="AB94" s="500"/>
      <c r="AC94" s="500"/>
      <c r="AD94" s="500"/>
      <c r="AE94" s="500"/>
      <c r="AF94" s="500"/>
      <c r="AG94" s="500"/>
      <c r="AH94" s="500"/>
      <c r="AI94" s="500"/>
      <c r="AJ94" s="500"/>
      <c r="AK94" s="500"/>
      <c r="AL94" s="500"/>
      <c r="AM94" s="15"/>
      <c r="AN94" s="15"/>
      <c r="AO94" s="242"/>
      <c r="AP94" s="15"/>
      <c r="AQ94" s="15"/>
      <c r="AR94" s="15"/>
    </row>
    <row r="95" spans="3:44" s="9" customFormat="1" ht="15" customHeight="1" x14ac:dyDescent="0.25">
      <c r="C95" s="13"/>
      <c r="D95" s="71"/>
      <c r="E95" s="71"/>
      <c r="G95" s="494"/>
      <c r="H95" s="494"/>
      <c r="I95" s="494"/>
      <c r="J95" s="494"/>
      <c r="K95" s="494"/>
      <c r="L95" s="494"/>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15"/>
      <c r="AN95" s="15"/>
      <c r="AO95" s="242"/>
      <c r="AP95" s="15"/>
      <c r="AQ95" s="15"/>
      <c r="AR95" s="15"/>
    </row>
    <row r="96" spans="3:44" s="9" customFormat="1" ht="19.5" customHeight="1" x14ac:dyDescent="0.25">
      <c r="D96" s="462">
        <v>6</v>
      </c>
      <c r="E96" s="462"/>
      <c r="F96" s="462"/>
      <c r="G96" s="478" t="s">
        <v>11</v>
      </c>
      <c r="H96" s="479"/>
      <c r="I96" s="479"/>
      <c r="J96" s="479"/>
      <c r="K96" s="479"/>
      <c r="L96" s="480"/>
      <c r="M96" s="501" t="s">
        <v>223</v>
      </c>
      <c r="N96" s="502"/>
      <c r="O96" s="502"/>
      <c r="P96" s="502"/>
      <c r="Q96" s="502"/>
      <c r="R96" s="502"/>
      <c r="S96" s="502"/>
      <c r="T96" s="502"/>
      <c r="U96" s="502"/>
      <c r="V96" s="502"/>
      <c r="W96" s="502"/>
      <c r="X96" s="502"/>
      <c r="Y96" s="502"/>
      <c r="Z96" s="502"/>
      <c r="AA96" s="502"/>
      <c r="AB96" s="502"/>
      <c r="AC96" s="502"/>
      <c r="AD96" s="502"/>
      <c r="AE96" s="502"/>
      <c r="AF96" s="502"/>
      <c r="AG96" s="502"/>
      <c r="AH96" s="502"/>
      <c r="AI96" s="502"/>
      <c r="AJ96" s="502"/>
      <c r="AK96" s="502"/>
      <c r="AL96" s="503"/>
      <c r="AO96" s="249" t="s">
        <v>341</v>
      </c>
      <c r="AR96" s="16" t="str">
        <f>IF(M96&lt;&gt;"", "OK", "NICHT OK")</f>
        <v>OK</v>
      </c>
    </row>
    <row r="97" spans="3:44" s="9" customFormat="1" ht="6" customHeight="1" x14ac:dyDescent="0.25">
      <c r="C97" s="13"/>
      <c r="D97" s="462"/>
      <c r="E97" s="462"/>
      <c r="F97" s="462"/>
      <c r="G97" s="455"/>
      <c r="H97" s="455"/>
      <c r="I97" s="455"/>
      <c r="J97" s="455"/>
      <c r="K97" s="455"/>
      <c r="L97" s="455"/>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15"/>
      <c r="AN97" s="15"/>
      <c r="AO97" s="242"/>
      <c r="AP97" s="15"/>
      <c r="AQ97" s="15"/>
      <c r="AR97" s="15"/>
    </row>
    <row r="98" spans="3:44" s="9" customFormat="1" ht="30" customHeight="1" x14ac:dyDescent="0.25">
      <c r="D98" s="462"/>
      <c r="E98" s="462"/>
      <c r="F98" s="462"/>
      <c r="G98" s="478" t="s">
        <v>39</v>
      </c>
      <c r="H98" s="479"/>
      <c r="I98" s="479"/>
      <c r="J98" s="479"/>
      <c r="K98" s="479"/>
      <c r="L98" s="480"/>
      <c r="M98" s="484"/>
      <c r="N98" s="485"/>
      <c r="O98" s="485"/>
      <c r="P98" s="485"/>
      <c r="Q98" s="485"/>
      <c r="R98" s="485"/>
      <c r="S98" s="485"/>
      <c r="T98" s="485"/>
      <c r="U98" s="485"/>
      <c r="V98" s="485"/>
      <c r="W98" s="485"/>
      <c r="X98" s="485"/>
      <c r="Y98" s="485"/>
      <c r="Z98" s="485"/>
      <c r="AA98" s="485"/>
      <c r="AB98" s="485"/>
      <c r="AC98" s="485"/>
      <c r="AD98" s="485"/>
      <c r="AE98" s="485"/>
      <c r="AF98" s="485"/>
      <c r="AG98" s="485"/>
      <c r="AH98" s="485"/>
      <c r="AI98" s="485"/>
      <c r="AJ98" s="485"/>
      <c r="AK98" s="485"/>
      <c r="AL98" s="486"/>
      <c r="AO98" s="254"/>
      <c r="AR98" s="16" t="str">
        <f>IF(M98&lt;&gt;"", "OK", "NICHT OK")</f>
        <v>NICHT OK</v>
      </c>
    </row>
    <row r="99" spans="3:44" s="9" customFormat="1" ht="6" customHeight="1" x14ac:dyDescent="0.25">
      <c r="C99" s="13"/>
      <c r="D99" s="462"/>
      <c r="E99" s="462"/>
      <c r="F99" s="462"/>
      <c r="G99" s="455"/>
      <c r="H99" s="455"/>
      <c r="I99" s="455"/>
      <c r="J99" s="455"/>
      <c r="K99" s="455"/>
      <c r="L99" s="455"/>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15"/>
      <c r="AN99" s="15"/>
      <c r="AO99" s="242"/>
      <c r="AP99" s="15"/>
      <c r="AQ99" s="15"/>
      <c r="AR99" s="15"/>
    </row>
    <row r="100" spans="3:44" s="9" customFormat="1" ht="19.5" customHeight="1" x14ac:dyDescent="0.25">
      <c r="D100" s="462"/>
      <c r="E100" s="462"/>
      <c r="F100" s="462"/>
      <c r="G100" s="478" t="s">
        <v>88</v>
      </c>
      <c r="H100" s="479"/>
      <c r="I100" s="479"/>
      <c r="J100" s="479"/>
      <c r="K100" s="479"/>
      <c r="L100" s="480"/>
      <c r="M100" s="470"/>
      <c r="N100" s="471"/>
      <c r="O100" s="471"/>
      <c r="P100" s="471"/>
      <c r="Q100" s="472"/>
      <c r="R100" s="28"/>
      <c r="S100" s="478" t="s">
        <v>87</v>
      </c>
      <c r="T100" s="479"/>
      <c r="U100" s="479"/>
      <c r="V100" s="479"/>
      <c r="W100" s="480"/>
      <c r="X100" s="470"/>
      <c r="Y100" s="471"/>
      <c r="Z100" s="471"/>
      <c r="AA100" s="472"/>
      <c r="AB100" s="74"/>
      <c r="AC100"/>
      <c r="AD100"/>
      <c r="AE100"/>
      <c r="AF100"/>
      <c r="AG100"/>
      <c r="AH100"/>
      <c r="AI100"/>
      <c r="AJ100"/>
      <c r="AK100"/>
      <c r="AL100"/>
      <c r="AO100" s="76" t="s">
        <v>296</v>
      </c>
      <c r="AR100" s="16" t="str">
        <f>IF(AND(M100&lt;&gt;"", X100&lt;&gt;"", M100&lt;='A | Basisdaten'!$X$12, X100&lt;='A | Basisdaten'!$X$12, OR($M100="", $X100="", $M100&lt;=$X100)), "OK", "NICHT OK")</f>
        <v>NICHT OK</v>
      </c>
    </row>
    <row r="101" spans="3:44" s="9" customFormat="1" ht="6" customHeight="1" x14ac:dyDescent="0.25">
      <c r="C101" s="13"/>
      <c r="D101" s="462"/>
      <c r="E101" s="462"/>
      <c r="F101" s="462"/>
      <c r="G101" s="455"/>
      <c r="H101" s="455"/>
      <c r="I101" s="455"/>
      <c r="J101" s="455"/>
      <c r="K101" s="455"/>
      <c r="L101" s="455"/>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15"/>
      <c r="AN101" s="15"/>
      <c r="AO101" s="242"/>
      <c r="AP101" s="15"/>
      <c r="AQ101" s="15"/>
      <c r="AR101" s="15"/>
    </row>
    <row r="102" spans="3:44" s="9" customFormat="1" ht="19.5" customHeight="1" x14ac:dyDescent="0.25">
      <c r="D102" s="462"/>
      <c r="E102" s="462"/>
      <c r="F102" s="462"/>
      <c r="G102" s="478" t="s">
        <v>220</v>
      </c>
      <c r="H102" s="479"/>
      <c r="I102" s="479"/>
      <c r="J102" s="479"/>
      <c r="K102" s="479"/>
      <c r="L102" s="480"/>
      <c r="M102" s="470"/>
      <c r="N102" s="471"/>
      <c r="O102" s="471"/>
      <c r="P102" s="471"/>
      <c r="Q102" s="472"/>
      <c r="R102" s="75"/>
      <c r="S102" s="478" t="s">
        <v>81</v>
      </c>
      <c r="T102" s="479"/>
      <c r="U102" s="479"/>
      <c r="V102" s="479"/>
      <c r="W102" s="480"/>
      <c r="X102" s="491"/>
      <c r="Y102" s="492"/>
      <c r="Z102" s="492"/>
      <c r="AA102" s="493"/>
      <c r="AB102" s="76"/>
      <c r="AC102" s="452" t="s">
        <v>40</v>
      </c>
      <c r="AD102" s="453"/>
      <c r="AE102" s="453"/>
      <c r="AF102" s="453"/>
      <c r="AG102" s="454"/>
      <c r="AH102" s="449">
        <f>M102*X102</f>
        <v>0</v>
      </c>
      <c r="AI102" s="450"/>
      <c r="AJ102" s="450"/>
      <c r="AK102" s="450"/>
      <c r="AL102" s="451"/>
      <c r="AO102" s="249"/>
      <c r="AR102" s="16" t="str">
        <f>IF(AND(M102&lt;&gt;"", X102&lt;&gt;"",AH102&lt;&gt;""), "OK", "NICHT OK")</f>
        <v>NICHT OK</v>
      </c>
    </row>
    <row r="103" spans="3:44" s="9" customFormat="1" ht="6" customHeight="1" x14ac:dyDescent="0.25">
      <c r="C103" s="13"/>
      <c r="D103" s="462"/>
      <c r="E103" s="462"/>
      <c r="F103" s="462"/>
      <c r="G103" s="487"/>
      <c r="H103" s="487"/>
      <c r="I103" s="487"/>
      <c r="J103" s="487"/>
      <c r="K103" s="487"/>
      <c r="L103" s="487"/>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15"/>
      <c r="AN103" s="15"/>
      <c r="AO103" s="242"/>
      <c r="AP103" s="15"/>
      <c r="AQ103" s="15"/>
      <c r="AR103" s="15"/>
    </row>
    <row r="104" spans="3:44" s="9" customFormat="1" ht="19.5" customHeight="1" x14ac:dyDescent="0.25">
      <c r="D104" s="462"/>
      <c r="E104" s="462"/>
      <c r="F104" s="462"/>
      <c r="G104" s="478" t="s">
        <v>228</v>
      </c>
      <c r="H104" s="479"/>
      <c r="I104" s="479"/>
      <c r="J104" s="479"/>
      <c r="K104" s="479"/>
      <c r="L104" s="480"/>
      <c r="M104" s="488" t="s">
        <v>27</v>
      </c>
      <c r="N104" s="488"/>
      <c r="O104" s="488"/>
      <c r="P104" s="488"/>
      <c r="Q104" s="488"/>
      <c r="R104" s="488"/>
      <c r="S104" s="488"/>
      <c r="T104" s="488"/>
      <c r="U104" s="488"/>
      <c r="V104" s="488"/>
      <c r="W104" s="488"/>
      <c r="X104" s="488"/>
      <c r="Y104" s="488"/>
      <c r="Z104" s="488"/>
      <c r="AA104" s="488"/>
      <c r="AB104" s="488"/>
      <c r="AC104" s="488"/>
      <c r="AD104" s="488"/>
      <c r="AE104" s="488"/>
      <c r="AF104" s="488"/>
      <c r="AG104" s="488"/>
      <c r="AH104" s="488" t="s">
        <v>121</v>
      </c>
      <c r="AI104" s="488"/>
      <c r="AJ104" s="488"/>
      <c r="AK104" s="488"/>
      <c r="AL104" s="488"/>
      <c r="AO104" s="249" t="s">
        <v>297</v>
      </c>
    </row>
    <row r="105" spans="3:44" s="9" customFormat="1" ht="19.5" customHeight="1" x14ac:dyDescent="0.25">
      <c r="D105" s="462"/>
      <c r="E105" s="462"/>
      <c r="F105" s="462"/>
      <c r="G105" s="466" t="str">
        <f>"M"&amp;D96&amp;".1"</f>
        <v>M6.1</v>
      </c>
      <c r="H105" s="467"/>
      <c r="I105" s="467"/>
      <c r="J105" s="467"/>
      <c r="K105" s="467"/>
      <c r="L105" s="468"/>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90"/>
      <c r="AI105" s="490"/>
      <c r="AJ105" s="490"/>
      <c r="AK105" s="490"/>
      <c r="AL105" s="490"/>
      <c r="AO105" s="249"/>
      <c r="AR105" s="16" t="str">
        <f>IF(AND(M105&lt;&gt;"", AH105&lt;&gt;"", AH105&gt;=M100, AH105&lt;=X100), "OK", "NICHT OK")</f>
        <v>NICHT OK</v>
      </c>
    </row>
    <row r="106" spans="3:44" s="9" customFormat="1" ht="19.5" customHeight="1" x14ac:dyDescent="0.25">
      <c r="D106" s="462"/>
      <c r="E106" s="462"/>
      <c r="F106" s="462"/>
      <c r="G106" s="466" t="str">
        <f>"M"&amp;D96&amp;".2"</f>
        <v>M6.2</v>
      </c>
      <c r="H106" s="467"/>
      <c r="I106" s="467"/>
      <c r="J106" s="467"/>
      <c r="K106" s="467"/>
      <c r="L106" s="468"/>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70"/>
      <c r="AI106" s="471"/>
      <c r="AJ106" s="471"/>
      <c r="AK106" s="471"/>
      <c r="AL106" s="472"/>
      <c r="AO106" s="249"/>
      <c r="AR106" s="16" t="str">
        <f>IF(M106="", "OK", IF(AND(M106&lt;&gt;"", AH106&lt;&gt;"", AH106&gt;=M100, AH106&lt;=X100), "OK", "NICHT OK"))</f>
        <v>OK</v>
      </c>
    </row>
    <row r="107" spans="3:44" s="9" customFormat="1" ht="15" customHeight="1" thickBot="1" x14ac:dyDescent="0.3">
      <c r="C107" s="13"/>
      <c r="D107" s="72"/>
      <c r="E107" s="72"/>
      <c r="F107" s="73"/>
      <c r="G107" s="500" t="str">
        <f>IF(M100&gt;'A | Basisdaten'!$X$12, "Warnung: Beginn des Arbeitspakets ist größer als die unter Basisdaten angegebenen Projektdauer", IF(X100&gt;'A | Basisdaten'!$X$12, "Warnung: Ende des Arbeitspakets ist größer als die unter Basisdaten angegebenen Projektdauer", IF(AND(M100&lt;&gt;"", X100&lt;&gt;"", M100&gt;X100), "Warnung: Beginn des Arbeitspakets kann nicht später sein als das Ende des Arbeitspaketes", IF(feldAP6Tagessatz&gt;1000, "Hinweis: Tagessätze über 1000 € müssen seperat begründet werden", IF(OR(AND(M105&lt;&gt;"", AH105&lt;&gt;"", OR(AH105&lt;M100, AH105&gt;X100)), AND(M106&lt;&gt;"", AH106&lt;&gt;"", OR(AH106&lt;M100, AH106&gt;X100))), "Warnung: Eine der Deadlines liegt außerhalb des definierten Zeitraums des Arbeitspaketes (Beginn - Ende)","")))))</f>
        <v/>
      </c>
      <c r="H107" s="500"/>
      <c r="I107" s="500"/>
      <c r="J107" s="500"/>
      <c r="K107" s="500"/>
      <c r="L107" s="500"/>
      <c r="M107" s="500"/>
      <c r="N107" s="500"/>
      <c r="O107" s="500"/>
      <c r="P107" s="500"/>
      <c r="Q107" s="500"/>
      <c r="R107" s="500"/>
      <c r="S107" s="500"/>
      <c r="T107" s="500"/>
      <c r="U107" s="500"/>
      <c r="V107" s="500"/>
      <c r="W107" s="500"/>
      <c r="X107" s="500"/>
      <c r="Y107" s="500"/>
      <c r="Z107" s="500"/>
      <c r="AA107" s="500"/>
      <c r="AB107" s="500"/>
      <c r="AC107" s="500"/>
      <c r="AD107" s="500"/>
      <c r="AE107" s="500"/>
      <c r="AF107" s="500"/>
      <c r="AG107" s="500"/>
      <c r="AH107" s="500"/>
      <c r="AI107" s="500"/>
      <c r="AJ107" s="500"/>
      <c r="AK107" s="500"/>
      <c r="AL107" s="500"/>
      <c r="AM107" s="15"/>
      <c r="AN107" s="15"/>
      <c r="AO107" s="242"/>
      <c r="AP107" s="15"/>
      <c r="AQ107" s="15"/>
      <c r="AR107" s="15"/>
    </row>
    <row r="108" spans="3:44" s="9" customFormat="1" ht="20.100000000000001" customHeight="1" x14ac:dyDescent="0.25">
      <c r="C108" s="13"/>
      <c r="D108" s="71"/>
      <c r="E108" s="71"/>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15"/>
      <c r="AN108" s="15"/>
      <c r="AO108" s="242"/>
      <c r="AP108" s="15"/>
      <c r="AQ108" s="15"/>
      <c r="AR108" s="15"/>
    </row>
    <row r="109" spans="3:44" s="9" customFormat="1" ht="19.5" thickBot="1" x14ac:dyDescent="0.25">
      <c r="C109" s="40" t="s">
        <v>382</v>
      </c>
      <c r="D109" s="41"/>
      <c r="E109" s="41"/>
      <c r="F109" s="42"/>
      <c r="G109" s="43"/>
      <c r="H109" s="42"/>
      <c r="I109" s="42"/>
      <c r="J109" s="42"/>
      <c r="K109" s="42"/>
      <c r="L109" s="42"/>
      <c r="M109" s="42"/>
      <c r="N109" s="42"/>
      <c r="O109" s="42"/>
      <c r="P109" s="44"/>
      <c r="Q109" s="44"/>
      <c r="R109" s="45"/>
      <c r="S109" s="45"/>
      <c r="T109" s="45"/>
      <c r="U109" s="45"/>
      <c r="V109" s="46"/>
      <c r="W109" s="41"/>
      <c r="X109" s="47"/>
      <c r="Y109" s="48"/>
      <c r="Z109" s="48"/>
      <c r="AA109" s="48"/>
      <c r="AB109" s="41"/>
      <c r="AC109" s="41"/>
      <c r="AD109" s="41"/>
      <c r="AE109" s="41"/>
      <c r="AF109" s="41"/>
      <c r="AG109" s="41"/>
      <c r="AH109" s="41"/>
      <c r="AI109" s="41"/>
      <c r="AJ109" s="41"/>
      <c r="AK109" s="41"/>
      <c r="AL109" s="41"/>
      <c r="AO109" s="249"/>
    </row>
    <row r="110" spans="3:44" s="9" customFormat="1" ht="15" customHeight="1" x14ac:dyDescent="0.25">
      <c r="C110" s="13"/>
      <c r="D110" s="71"/>
      <c r="E110" s="71"/>
      <c r="G110" s="494"/>
      <c r="H110" s="494"/>
      <c r="I110" s="494"/>
      <c r="J110" s="494"/>
      <c r="K110" s="494"/>
      <c r="L110" s="494"/>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15"/>
      <c r="AN110" s="15"/>
      <c r="AO110" s="242"/>
      <c r="AP110" s="15"/>
      <c r="AQ110" s="15"/>
      <c r="AR110" s="15"/>
    </row>
    <row r="111" spans="3:44" s="9" customFormat="1" ht="19.5" customHeight="1" x14ac:dyDescent="0.25">
      <c r="D111" s="462">
        <v>7</v>
      </c>
      <c r="E111" s="462"/>
      <c r="F111" s="462"/>
      <c r="G111" s="478" t="s">
        <v>11</v>
      </c>
      <c r="H111" s="479"/>
      <c r="I111" s="479"/>
      <c r="J111" s="479"/>
      <c r="K111" s="479"/>
      <c r="L111" s="480"/>
      <c r="M111" s="501" t="s">
        <v>385</v>
      </c>
      <c r="N111" s="502"/>
      <c r="O111" s="502"/>
      <c r="P111" s="502"/>
      <c r="Q111" s="502"/>
      <c r="R111" s="502"/>
      <c r="S111" s="502"/>
      <c r="T111" s="502"/>
      <c r="U111" s="502"/>
      <c r="V111" s="502"/>
      <c r="W111" s="502"/>
      <c r="X111" s="502"/>
      <c r="Y111" s="502"/>
      <c r="Z111" s="502"/>
      <c r="AA111" s="502"/>
      <c r="AB111" s="502"/>
      <c r="AC111" s="502"/>
      <c r="AD111" s="502"/>
      <c r="AE111" s="502"/>
      <c r="AF111" s="502"/>
      <c r="AG111" s="502"/>
      <c r="AH111" s="502"/>
      <c r="AI111" s="502"/>
      <c r="AJ111" s="502"/>
      <c r="AK111" s="502"/>
      <c r="AL111" s="503"/>
      <c r="AO111" s="249" t="s">
        <v>411</v>
      </c>
      <c r="AR111" s="16" t="s">
        <v>57</v>
      </c>
    </row>
    <row r="112" spans="3:44" s="9" customFormat="1" ht="6" customHeight="1" x14ac:dyDescent="0.25">
      <c r="C112" s="13"/>
      <c r="D112" s="462"/>
      <c r="E112" s="462"/>
      <c r="F112" s="462"/>
      <c r="G112" s="455"/>
      <c r="H112" s="455"/>
      <c r="I112" s="455"/>
      <c r="J112" s="455"/>
      <c r="K112" s="455"/>
      <c r="L112" s="455"/>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15"/>
      <c r="AN112" s="15"/>
      <c r="AO112" s="242"/>
      <c r="AP112" s="15"/>
      <c r="AQ112" s="15"/>
      <c r="AR112" s="15"/>
    </row>
    <row r="113" spans="3:44" s="9" customFormat="1" ht="30" customHeight="1" x14ac:dyDescent="0.25">
      <c r="D113" s="462"/>
      <c r="E113" s="462"/>
      <c r="F113" s="462"/>
      <c r="G113" s="478" t="s">
        <v>39</v>
      </c>
      <c r="H113" s="479"/>
      <c r="I113" s="479"/>
      <c r="J113" s="479"/>
      <c r="K113" s="479"/>
      <c r="L113" s="480"/>
      <c r="M113" s="504"/>
      <c r="N113" s="505"/>
      <c r="O113" s="505"/>
      <c r="P113" s="505"/>
      <c r="Q113" s="505"/>
      <c r="R113" s="505"/>
      <c r="S113" s="505"/>
      <c r="T113" s="505"/>
      <c r="U113" s="505"/>
      <c r="V113" s="505"/>
      <c r="W113" s="505"/>
      <c r="X113" s="505"/>
      <c r="Y113" s="505"/>
      <c r="Z113" s="505"/>
      <c r="AA113" s="505"/>
      <c r="AB113" s="505"/>
      <c r="AC113" s="505"/>
      <c r="AD113" s="505"/>
      <c r="AE113" s="505"/>
      <c r="AF113" s="505"/>
      <c r="AG113" s="505"/>
      <c r="AH113" s="505"/>
      <c r="AI113" s="505"/>
      <c r="AJ113" s="505"/>
      <c r="AK113" s="505"/>
      <c r="AL113" s="506"/>
      <c r="AO113" s="249"/>
      <c r="AR113" s="16" t="s">
        <v>57</v>
      </c>
    </row>
    <row r="114" spans="3:44" s="9" customFormat="1" ht="6" customHeight="1" x14ac:dyDescent="0.25">
      <c r="C114" s="13"/>
      <c r="D114" s="462"/>
      <c r="E114" s="462"/>
      <c r="F114" s="462"/>
      <c r="G114" s="455"/>
      <c r="H114" s="455"/>
      <c r="I114" s="455"/>
      <c r="J114" s="455"/>
      <c r="K114" s="455"/>
      <c r="L114" s="455"/>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15"/>
      <c r="AN114" s="15"/>
      <c r="AO114" s="242"/>
      <c r="AP114" s="15"/>
      <c r="AQ114" s="15"/>
      <c r="AR114" s="15"/>
    </row>
    <row r="115" spans="3:44" s="9" customFormat="1" ht="19.5" customHeight="1" x14ac:dyDescent="0.25">
      <c r="D115" s="462"/>
      <c r="E115" s="462"/>
      <c r="F115" s="462"/>
      <c r="G115" s="478" t="s">
        <v>88</v>
      </c>
      <c r="H115" s="479"/>
      <c r="I115" s="479"/>
      <c r="J115" s="479"/>
      <c r="K115" s="479"/>
      <c r="L115" s="480"/>
      <c r="M115" s="470"/>
      <c r="N115" s="471"/>
      <c r="O115" s="471"/>
      <c r="P115" s="471"/>
      <c r="Q115" s="472"/>
      <c r="R115" s="28"/>
      <c r="S115" s="463" t="s">
        <v>87</v>
      </c>
      <c r="T115" s="464"/>
      <c r="U115" s="464"/>
      <c r="V115" s="464"/>
      <c r="W115" s="465"/>
      <c r="X115" s="470"/>
      <c r="Y115" s="471"/>
      <c r="Z115" s="471"/>
      <c r="AA115" s="472"/>
      <c r="AB115" s="74"/>
      <c r="AC115"/>
      <c r="AD115"/>
      <c r="AE115"/>
      <c r="AF115"/>
      <c r="AG115"/>
      <c r="AH115"/>
      <c r="AI115"/>
      <c r="AJ115"/>
      <c r="AK115"/>
      <c r="AL115"/>
      <c r="AO115" s="76" t="s">
        <v>296</v>
      </c>
      <c r="AR115" s="16" t="str">
        <f>IF(M113="", "OK", IF(AND(M115&lt;&gt;"", X115&lt;&gt;"", M115&lt;='A | Basisdaten'!$X$12, X115&lt;='A | Basisdaten'!$X$12, OR($M115="", $X115="", $M115&lt;=$X115)), "OK", "NICHT OK"))</f>
        <v>OK</v>
      </c>
    </row>
    <row r="116" spans="3:44" s="9" customFormat="1" ht="6" customHeight="1" x14ac:dyDescent="0.25">
      <c r="C116" s="13"/>
      <c r="D116" s="462"/>
      <c r="E116" s="462"/>
      <c r="F116" s="462"/>
      <c r="G116" s="455"/>
      <c r="H116" s="455"/>
      <c r="I116" s="455"/>
      <c r="J116" s="455"/>
      <c r="K116" s="455"/>
      <c r="L116" s="455"/>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15"/>
      <c r="AN116" s="15"/>
      <c r="AO116" s="242"/>
      <c r="AP116" s="15"/>
      <c r="AQ116" s="15"/>
      <c r="AR116" s="15"/>
    </row>
    <row r="117" spans="3:44" s="9" customFormat="1" ht="19.5" customHeight="1" x14ac:dyDescent="0.25">
      <c r="D117" s="462"/>
      <c r="E117" s="462"/>
      <c r="F117" s="462"/>
      <c r="G117" s="478" t="s">
        <v>220</v>
      </c>
      <c r="H117" s="479"/>
      <c r="I117" s="479"/>
      <c r="J117" s="479"/>
      <c r="K117" s="479"/>
      <c r="L117" s="480"/>
      <c r="M117" s="470"/>
      <c r="N117" s="471"/>
      <c r="O117" s="471"/>
      <c r="P117" s="471"/>
      <c r="Q117" s="472"/>
      <c r="R117" s="75"/>
      <c r="S117" s="463" t="s">
        <v>81</v>
      </c>
      <c r="T117" s="464"/>
      <c r="U117" s="464"/>
      <c r="V117" s="464"/>
      <c r="W117" s="465"/>
      <c r="X117" s="491"/>
      <c r="Y117" s="492"/>
      <c r="Z117" s="492"/>
      <c r="AA117" s="493"/>
      <c r="AB117" s="76"/>
      <c r="AC117" s="452" t="s">
        <v>40</v>
      </c>
      <c r="AD117" s="453"/>
      <c r="AE117" s="453"/>
      <c r="AF117" s="453"/>
      <c r="AG117" s="454"/>
      <c r="AH117" s="449">
        <f>M117*X117</f>
        <v>0</v>
      </c>
      <c r="AI117" s="450"/>
      <c r="AJ117" s="450"/>
      <c r="AK117" s="450"/>
      <c r="AL117" s="451"/>
      <c r="AO117" s="249"/>
      <c r="AR117" s="16" t="str">
        <f>IF(M113="","OK",IF(OR(M117="", X117="", AH117=""),"NICHT OK","OK"))</f>
        <v>OK</v>
      </c>
    </row>
    <row r="118" spans="3:44" s="9" customFormat="1" ht="6" customHeight="1" x14ac:dyDescent="0.25">
      <c r="C118" s="13"/>
      <c r="D118" s="462"/>
      <c r="E118" s="462"/>
      <c r="F118" s="462"/>
      <c r="G118" s="487"/>
      <c r="H118" s="487"/>
      <c r="I118" s="487"/>
      <c r="J118" s="487"/>
      <c r="K118" s="487"/>
      <c r="L118" s="487"/>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15"/>
      <c r="AN118" s="15"/>
      <c r="AO118" s="242"/>
      <c r="AP118" s="15"/>
      <c r="AQ118" s="15"/>
      <c r="AR118" s="15"/>
    </row>
    <row r="119" spans="3:44" s="9" customFormat="1" ht="19.5" customHeight="1" x14ac:dyDescent="0.25">
      <c r="D119" s="462"/>
      <c r="E119" s="462"/>
      <c r="F119" s="462"/>
      <c r="G119" s="478" t="s">
        <v>228</v>
      </c>
      <c r="H119" s="479"/>
      <c r="I119" s="479"/>
      <c r="J119" s="479"/>
      <c r="K119" s="479"/>
      <c r="L119" s="480"/>
      <c r="M119" s="488" t="s">
        <v>27</v>
      </c>
      <c r="N119" s="488"/>
      <c r="O119" s="488"/>
      <c r="P119" s="488"/>
      <c r="Q119" s="488"/>
      <c r="R119" s="488"/>
      <c r="S119" s="488"/>
      <c r="T119" s="488"/>
      <c r="U119" s="488"/>
      <c r="V119" s="488"/>
      <c r="W119" s="488"/>
      <c r="X119" s="488"/>
      <c r="Y119" s="488"/>
      <c r="Z119" s="488"/>
      <c r="AA119" s="488"/>
      <c r="AB119" s="488"/>
      <c r="AC119" s="488"/>
      <c r="AD119" s="488"/>
      <c r="AE119" s="488"/>
      <c r="AF119" s="488"/>
      <c r="AG119" s="488"/>
      <c r="AH119" s="488" t="s">
        <v>121</v>
      </c>
      <c r="AI119" s="488"/>
      <c r="AJ119" s="488"/>
      <c r="AK119" s="488"/>
      <c r="AL119" s="488"/>
      <c r="AO119" s="249" t="s">
        <v>297</v>
      </c>
    </row>
    <row r="120" spans="3:44" s="9" customFormat="1" ht="19.5" customHeight="1" x14ac:dyDescent="0.25">
      <c r="D120" s="462"/>
      <c r="E120" s="462"/>
      <c r="F120" s="462"/>
      <c r="G120" s="466" t="str">
        <f>"M"&amp;D111&amp;".1"</f>
        <v>M7.1</v>
      </c>
      <c r="H120" s="467"/>
      <c r="I120" s="467"/>
      <c r="J120" s="467"/>
      <c r="K120" s="467"/>
      <c r="L120" s="468"/>
      <c r="M120" s="489"/>
      <c r="N120" s="489"/>
      <c r="O120" s="489"/>
      <c r="P120" s="489"/>
      <c r="Q120" s="489"/>
      <c r="R120" s="489"/>
      <c r="S120" s="489"/>
      <c r="T120" s="489"/>
      <c r="U120" s="489"/>
      <c r="V120" s="489"/>
      <c r="W120" s="489"/>
      <c r="X120" s="489"/>
      <c r="Y120" s="489"/>
      <c r="Z120" s="489"/>
      <c r="AA120" s="489"/>
      <c r="AB120" s="489"/>
      <c r="AC120" s="489"/>
      <c r="AD120" s="489"/>
      <c r="AE120" s="489"/>
      <c r="AF120" s="489"/>
      <c r="AG120" s="489"/>
      <c r="AH120" s="490"/>
      <c r="AI120" s="490"/>
      <c r="AJ120" s="490"/>
      <c r="AK120" s="490"/>
      <c r="AL120" s="490"/>
      <c r="AO120" s="249"/>
      <c r="AR120" s="16" t="str">
        <f>IF(M113="","OK",IF(OR(M120="", AH120=""),"NICHT OK",IF(AND(AH120&lt;&gt;"", OR(AH120&lt;M115, AH120&gt;X115)), "NICHT OK", "OK")))</f>
        <v>OK</v>
      </c>
    </row>
    <row r="121" spans="3:44" s="9" customFormat="1" ht="19.5" customHeight="1" x14ac:dyDescent="0.25">
      <c r="D121" s="462"/>
      <c r="E121" s="462"/>
      <c r="F121" s="462"/>
      <c r="G121" s="466" t="str">
        <f>"M"&amp;D111&amp;".2"</f>
        <v>M7.2</v>
      </c>
      <c r="H121" s="467"/>
      <c r="I121" s="467"/>
      <c r="J121" s="467"/>
      <c r="K121" s="467"/>
      <c r="L121" s="468"/>
      <c r="M121" s="469"/>
      <c r="N121" s="469"/>
      <c r="O121" s="469"/>
      <c r="P121" s="469"/>
      <c r="Q121" s="469"/>
      <c r="R121" s="469"/>
      <c r="S121" s="469"/>
      <c r="T121" s="469"/>
      <c r="U121" s="469"/>
      <c r="V121" s="469"/>
      <c r="W121" s="469"/>
      <c r="X121" s="469"/>
      <c r="Y121" s="469"/>
      <c r="Z121" s="469"/>
      <c r="AA121" s="469"/>
      <c r="AB121" s="469"/>
      <c r="AC121" s="469"/>
      <c r="AD121" s="469"/>
      <c r="AE121" s="469"/>
      <c r="AF121" s="469"/>
      <c r="AG121" s="469"/>
      <c r="AH121" s="470"/>
      <c r="AI121" s="471"/>
      <c r="AJ121" s="471"/>
      <c r="AK121" s="471"/>
      <c r="AL121" s="472"/>
      <c r="AO121" s="249"/>
      <c r="AR121" s="16" t="str">
        <f>IF(M113="","OK",IF(M121="", "OK", IF(AND(M121&lt;&gt;"", AH121=""),"NICHT OK",IF(AND(AH121&lt;&gt;"", OR(AH121&lt;M115, AH121&gt;X115)), "NICHT OK", "OK"))))</f>
        <v>OK</v>
      </c>
    </row>
    <row r="122" spans="3:44" s="9" customFormat="1" ht="15" customHeight="1" thickBot="1" x14ac:dyDescent="0.3">
      <c r="C122" s="13"/>
      <c r="D122" s="72"/>
      <c r="E122" s="72"/>
      <c r="F122" s="73"/>
      <c r="G122" s="500" t="str">
        <f>IF(M115&gt;'A | Basisdaten'!$X$12, "Warnung: Beginn des Arbeitspakets ist größer als die unter Basisdaten angegebenen Projektdauer", IF(X115&gt;'A | Basisdaten'!$X$12, "Warnung: Ende des Arbeitspakets ist größer als die unter Basisdaten angegebenen Projektdauer", IF(AND(M115&lt;&gt;"", X115&lt;&gt;"", M115&gt;X115), "Warnung: Beginn des Arbeitspakets kann nicht später sein als das Ende des Arbeitspaketes", IF(feldAP7Tagessatz&gt;1000, "Hinweis: Tagessätze über 1000 € müssen seperat begründet werden", IF(OR(AND(M120&lt;&gt;"", AH120&lt;&gt;"", OR(AH120&lt;M115, AH120&gt;X115)), AND(M121&lt;&gt;"", AH121&lt;&gt;"", OR(AH121&lt;M115, AH121&gt;X115))), "Warnung: Eine der Deadlines liegt außerhalb des definierten Zeitraums des Arbeitspaketes (Beginn - Ende)","")))))</f>
        <v/>
      </c>
      <c r="H122" s="500"/>
      <c r="I122" s="500"/>
      <c r="J122" s="500"/>
      <c r="K122" s="500"/>
      <c r="L122" s="500"/>
      <c r="M122" s="500"/>
      <c r="N122" s="500"/>
      <c r="O122" s="500"/>
      <c r="P122" s="500"/>
      <c r="Q122" s="500"/>
      <c r="R122" s="500"/>
      <c r="S122" s="500"/>
      <c r="T122" s="500"/>
      <c r="U122" s="500"/>
      <c r="V122" s="500"/>
      <c r="W122" s="500"/>
      <c r="X122" s="500"/>
      <c r="Y122" s="500"/>
      <c r="Z122" s="500"/>
      <c r="AA122" s="500"/>
      <c r="AB122" s="500"/>
      <c r="AC122" s="500"/>
      <c r="AD122" s="500"/>
      <c r="AE122" s="500"/>
      <c r="AF122" s="500"/>
      <c r="AG122" s="500"/>
      <c r="AH122" s="500"/>
      <c r="AI122" s="500"/>
      <c r="AJ122" s="500"/>
      <c r="AK122" s="500"/>
      <c r="AL122" s="500"/>
      <c r="AM122" s="15"/>
      <c r="AN122" s="15"/>
      <c r="AO122" s="242"/>
      <c r="AP122" s="15"/>
      <c r="AQ122" s="15"/>
      <c r="AR122" s="15"/>
    </row>
    <row r="123" spans="3:44" s="9" customFormat="1" ht="15" customHeight="1" x14ac:dyDescent="0.25">
      <c r="C123" s="13"/>
      <c r="D123" s="71"/>
      <c r="E123" s="71"/>
      <c r="G123" s="494"/>
      <c r="H123" s="494"/>
      <c r="I123" s="494"/>
      <c r="J123" s="494"/>
      <c r="K123" s="494"/>
      <c r="L123" s="494"/>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15"/>
      <c r="AN123" s="15"/>
      <c r="AO123" s="242"/>
      <c r="AP123" s="15"/>
      <c r="AQ123" s="15"/>
      <c r="AR123" s="15"/>
    </row>
    <row r="124" spans="3:44" s="9" customFormat="1" ht="19.5" customHeight="1" x14ac:dyDescent="0.25">
      <c r="D124" s="462">
        <v>8</v>
      </c>
      <c r="E124" s="462"/>
      <c r="F124" s="462"/>
      <c r="G124" s="478" t="s">
        <v>11</v>
      </c>
      <c r="H124" s="479"/>
      <c r="I124" s="479"/>
      <c r="J124" s="479"/>
      <c r="K124" s="479"/>
      <c r="L124" s="480"/>
      <c r="M124" s="501" t="s">
        <v>386</v>
      </c>
      <c r="N124" s="502"/>
      <c r="O124" s="502"/>
      <c r="P124" s="502"/>
      <c r="Q124" s="502"/>
      <c r="R124" s="502"/>
      <c r="S124" s="502"/>
      <c r="T124" s="502"/>
      <c r="U124" s="502"/>
      <c r="V124" s="502"/>
      <c r="W124" s="502"/>
      <c r="X124" s="502"/>
      <c r="Y124" s="502"/>
      <c r="Z124" s="502"/>
      <c r="AA124" s="502"/>
      <c r="AB124" s="502"/>
      <c r="AC124" s="502"/>
      <c r="AD124" s="502"/>
      <c r="AE124" s="502"/>
      <c r="AF124" s="502"/>
      <c r="AG124" s="502"/>
      <c r="AH124" s="502"/>
      <c r="AI124" s="502"/>
      <c r="AJ124" s="502"/>
      <c r="AK124" s="502"/>
      <c r="AL124" s="503"/>
      <c r="AO124" s="249" t="s">
        <v>388</v>
      </c>
      <c r="AR124" s="16" t="s">
        <v>57</v>
      </c>
    </row>
    <row r="125" spans="3:44" s="9" customFormat="1" ht="6" customHeight="1" x14ac:dyDescent="0.25">
      <c r="C125" s="13"/>
      <c r="D125" s="462"/>
      <c r="E125" s="462"/>
      <c r="F125" s="462"/>
      <c r="G125" s="455"/>
      <c r="H125" s="455"/>
      <c r="I125" s="455"/>
      <c r="J125" s="455"/>
      <c r="K125" s="455"/>
      <c r="L125" s="455"/>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15"/>
      <c r="AN125" s="15"/>
      <c r="AO125" s="242"/>
      <c r="AP125" s="15"/>
      <c r="AQ125" s="15"/>
      <c r="AR125" s="15"/>
    </row>
    <row r="126" spans="3:44" s="9" customFormat="1" ht="30" customHeight="1" x14ac:dyDescent="0.25">
      <c r="D126" s="462"/>
      <c r="E126" s="462"/>
      <c r="F126" s="462"/>
      <c r="G126" s="478" t="s">
        <v>39</v>
      </c>
      <c r="H126" s="479"/>
      <c r="I126" s="479"/>
      <c r="J126" s="479"/>
      <c r="K126" s="479"/>
      <c r="L126" s="480"/>
      <c r="M126" s="504"/>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c r="AJ126" s="505"/>
      <c r="AK126" s="505"/>
      <c r="AL126" s="506"/>
      <c r="AO126" s="238" t="s">
        <v>387</v>
      </c>
      <c r="AR126" s="16" t="s">
        <v>57</v>
      </c>
    </row>
    <row r="127" spans="3:44" s="9" customFormat="1" ht="6" customHeight="1" x14ac:dyDescent="0.25">
      <c r="C127" s="13"/>
      <c r="D127" s="462"/>
      <c r="E127" s="462"/>
      <c r="F127" s="462"/>
      <c r="G127" s="455"/>
      <c r="H127" s="455"/>
      <c r="I127" s="455"/>
      <c r="J127" s="455"/>
      <c r="K127" s="455"/>
      <c r="L127" s="455"/>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15"/>
      <c r="AN127" s="15"/>
      <c r="AO127" s="242"/>
      <c r="AP127" s="15"/>
      <c r="AQ127" s="15"/>
      <c r="AR127" s="15"/>
    </row>
    <row r="128" spans="3:44" s="9" customFormat="1" ht="19.5" customHeight="1" x14ac:dyDescent="0.25">
      <c r="D128" s="462"/>
      <c r="E128" s="462"/>
      <c r="F128" s="462"/>
      <c r="G128" s="478" t="s">
        <v>88</v>
      </c>
      <c r="H128" s="479"/>
      <c r="I128" s="479"/>
      <c r="J128" s="479"/>
      <c r="K128" s="479"/>
      <c r="L128" s="480"/>
      <c r="M128" s="470"/>
      <c r="N128" s="471"/>
      <c r="O128" s="471"/>
      <c r="P128" s="471"/>
      <c r="Q128" s="472"/>
      <c r="R128" s="28"/>
      <c r="S128" s="463" t="s">
        <v>87</v>
      </c>
      <c r="T128" s="464"/>
      <c r="U128" s="464"/>
      <c r="V128" s="464"/>
      <c r="W128" s="465"/>
      <c r="X128" s="470"/>
      <c r="Y128" s="471"/>
      <c r="Z128" s="471"/>
      <c r="AA128" s="471"/>
      <c r="AB128" s="74"/>
      <c r="AC128"/>
      <c r="AD128"/>
      <c r="AE128"/>
      <c r="AF128"/>
      <c r="AG128"/>
      <c r="AH128"/>
      <c r="AI128"/>
      <c r="AJ128"/>
      <c r="AK128"/>
      <c r="AL128"/>
      <c r="AO128" s="76" t="s">
        <v>296</v>
      </c>
      <c r="AR128" s="16" t="str">
        <f>IF(M126="", "OK", IF(AND(M128&lt;&gt;"", X128&lt;&gt;"", M128&lt;='A | Basisdaten'!$X$12, X128&lt;='A | Basisdaten'!$X$12, OR($M128="", $X128="", $M128&lt;=$X128)), "OK", "NICHT OK"))</f>
        <v>OK</v>
      </c>
    </row>
    <row r="129" spans="3:44" s="9" customFormat="1" ht="6" customHeight="1" x14ac:dyDescent="0.25">
      <c r="C129" s="13"/>
      <c r="D129" s="462"/>
      <c r="E129" s="462"/>
      <c r="F129" s="462"/>
      <c r="G129" s="455"/>
      <c r="H129" s="455"/>
      <c r="I129" s="455"/>
      <c r="J129" s="455"/>
      <c r="K129" s="455"/>
      <c r="L129" s="455"/>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15"/>
      <c r="AN129" s="15"/>
      <c r="AO129" s="242"/>
      <c r="AP129" s="15"/>
      <c r="AQ129" s="15"/>
      <c r="AR129" s="15"/>
    </row>
    <row r="130" spans="3:44" s="9" customFormat="1" ht="19.5" customHeight="1" x14ac:dyDescent="0.25">
      <c r="D130" s="462"/>
      <c r="E130" s="462"/>
      <c r="F130" s="462"/>
      <c r="G130" s="478" t="s">
        <v>220</v>
      </c>
      <c r="H130" s="479"/>
      <c r="I130" s="479"/>
      <c r="J130" s="479"/>
      <c r="K130" s="479"/>
      <c r="L130" s="480"/>
      <c r="M130" s="470"/>
      <c r="N130" s="471"/>
      <c r="O130" s="471"/>
      <c r="P130" s="471"/>
      <c r="Q130" s="472"/>
      <c r="R130" s="75"/>
      <c r="S130" s="463" t="s">
        <v>81</v>
      </c>
      <c r="T130" s="464"/>
      <c r="U130" s="464"/>
      <c r="V130" s="464"/>
      <c r="W130" s="465"/>
      <c r="X130" s="498"/>
      <c r="Y130" s="499"/>
      <c r="Z130" s="499"/>
      <c r="AA130" s="499"/>
      <c r="AB130" s="76"/>
      <c r="AC130" s="452" t="s">
        <v>40</v>
      </c>
      <c r="AD130" s="453"/>
      <c r="AE130" s="453"/>
      <c r="AF130" s="453"/>
      <c r="AG130" s="454"/>
      <c r="AH130" s="449">
        <f>M130*X130</f>
        <v>0</v>
      </c>
      <c r="AI130" s="450"/>
      <c r="AJ130" s="450"/>
      <c r="AK130" s="450"/>
      <c r="AL130" s="451"/>
      <c r="AO130" s="249"/>
      <c r="AR130" s="16" t="str">
        <f>IF(M126="","OK",IF(OR(M130="", X130="", AH130=""),"NICHT OK","OK"))</f>
        <v>OK</v>
      </c>
    </row>
    <row r="131" spans="3:44" s="9" customFormat="1" ht="6" customHeight="1" x14ac:dyDescent="0.25">
      <c r="C131" s="13"/>
      <c r="D131" s="462"/>
      <c r="E131" s="462"/>
      <c r="F131" s="462"/>
      <c r="G131" s="487"/>
      <c r="H131" s="487"/>
      <c r="I131" s="487"/>
      <c r="J131" s="487"/>
      <c r="K131" s="487"/>
      <c r="L131" s="487"/>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15"/>
      <c r="AN131" s="15"/>
      <c r="AO131" s="242"/>
      <c r="AP131" s="15"/>
      <c r="AQ131" s="15"/>
      <c r="AR131" s="15"/>
    </row>
    <row r="132" spans="3:44" s="9" customFormat="1" ht="19.5" customHeight="1" x14ac:dyDescent="0.25">
      <c r="D132" s="462"/>
      <c r="E132" s="462"/>
      <c r="F132" s="462"/>
      <c r="G132" s="478" t="s">
        <v>228</v>
      </c>
      <c r="H132" s="479"/>
      <c r="I132" s="479"/>
      <c r="J132" s="479"/>
      <c r="K132" s="479"/>
      <c r="L132" s="480"/>
      <c r="M132" s="488" t="s">
        <v>27</v>
      </c>
      <c r="N132" s="488"/>
      <c r="O132" s="488"/>
      <c r="P132" s="488"/>
      <c r="Q132" s="488"/>
      <c r="R132" s="488"/>
      <c r="S132" s="488"/>
      <c r="T132" s="488"/>
      <c r="U132" s="488"/>
      <c r="V132" s="488"/>
      <c r="W132" s="488"/>
      <c r="X132" s="488"/>
      <c r="Y132" s="488"/>
      <c r="Z132" s="488"/>
      <c r="AA132" s="488"/>
      <c r="AB132" s="488"/>
      <c r="AC132" s="488"/>
      <c r="AD132" s="488"/>
      <c r="AE132" s="488"/>
      <c r="AF132" s="488"/>
      <c r="AG132" s="488"/>
      <c r="AH132" s="488" t="s">
        <v>121</v>
      </c>
      <c r="AI132" s="488"/>
      <c r="AJ132" s="488"/>
      <c r="AK132" s="488"/>
      <c r="AL132" s="488"/>
      <c r="AO132" s="249" t="s">
        <v>297</v>
      </c>
    </row>
    <row r="133" spans="3:44" s="9" customFormat="1" ht="19.5" customHeight="1" x14ac:dyDescent="0.25">
      <c r="D133" s="462"/>
      <c r="E133" s="462"/>
      <c r="F133" s="462"/>
      <c r="G133" s="466" t="str">
        <f>"M"&amp;D124&amp;".1"</f>
        <v>M8.1</v>
      </c>
      <c r="H133" s="467"/>
      <c r="I133" s="467"/>
      <c r="J133" s="467"/>
      <c r="K133" s="467"/>
      <c r="L133" s="468"/>
      <c r="M133" s="495"/>
      <c r="N133" s="496"/>
      <c r="O133" s="496"/>
      <c r="P133" s="496"/>
      <c r="Q133" s="496"/>
      <c r="R133" s="496"/>
      <c r="S133" s="496"/>
      <c r="T133" s="496"/>
      <c r="U133" s="496"/>
      <c r="V133" s="496"/>
      <c r="W133" s="496"/>
      <c r="X133" s="496"/>
      <c r="Y133" s="496"/>
      <c r="Z133" s="496"/>
      <c r="AA133" s="496"/>
      <c r="AB133" s="496"/>
      <c r="AC133" s="496"/>
      <c r="AD133" s="496"/>
      <c r="AE133" s="496"/>
      <c r="AF133" s="496"/>
      <c r="AG133" s="497"/>
      <c r="AH133" s="490"/>
      <c r="AI133" s="490"/>
      <c r="AJ133" s="490"/>
      <c r="AK133" s="490"/>
      <c r="AL133" s="490"/>
      <c r="AO133" s="249"/>
      <c r="AR133" s="16" t="str">
        <f>IF(M126="","OK",IF(OR(M133="", AH133=""),"NICHT OK",IF(AND(AH133&lt;&gt;"", OR(AH133&lt;M128, AH133&gt;X128)), "NICHT OK", "OK")))</f>
        <v>OK</v>
      </c>
    </row>
    <row r="134" spans="3:44" s="9" customFormat="1" ht="19.5" customHeight="1" x14ac:dyDescent="0.25">
      <c r="D134" s="462"/>
      <c r="E134" s="462"/>
      <c r="F134" s="462"/>
      <c r="G134" s="466" t="str">
        <f>"M"&amp;D124&amp;".2"</f>
        <v>M8.2</v>
      </c>
      <c r="H134" s="467"/>
      <c r="I134" s="467"/>
      <c r="J134" s="467"/>
      <c r="K134" s="467"/>
      <c r="L134" s="468"/>
      <c r="M134" s="469"/>
      <c r="N134" s="469"/>
      <c r="O134" s="469"/>
      <c r="P134" s="469"/>
      <c r="Q134" s="469"/>
      <c r="R134" s="469"/>
      <c r="S134" s="469"/>
      <c r="T134" s="469"/>
      <c r="U134" s="469"/>
      <c r="V134" s="469"/>
      <c r="W134" s="469"/>
      <c r="X134" s="469"/>
      <c r="Y134" s="469"/>
      <c r="Z134" s="469"/>
      <c r="AA134" s="469"/>
      <c r="AB134" s="469"/>
      <c r="AC134" s="469"/>
      <c r="AD134" s="469"/>
      <c r="AE134" s="469"/>
      <c r="AF134" s="469"/>
      <c r="AG134" s="469"/>
      <c r="AH134" s="470"/>
      <c r="AI134" s="471"/>
      <c r="AJ134" s="471"/>
      <c r="AK134" s="471"/>
      <c r="AL134" s="472"/>
      <c r="AO134" s="249"/>
      <c r="AR134" s="16" t="str">
        <f>IF(M126="","OK",IF(M134="", "OK", IF(AND(M134&lt;&gt;"", AH134=""),"NICHT OK",IF(AND(AH134&lt;&gt;"", OR(AH134&lt;M128, AH134&gt;X128)), "NICHT OK", "OK"))))</f>
        <v>OK</v>
      </c>
    </row>
    <row r="135" spans="3:44" s="9" customFormat="1" ht="15" customHeight="1" thickBot="1" x14ac:dyDescent="0.3">
      <c r="C135" s="13"/>
      <c r="D135" s="72"/>
      <c r="E135" s="72"/>
      <c r="F135" s="73"/>
      <c r="G135" s="500" t="str">
        <f>IF(M128&gt;'A | Basisdaten'!$X$12, "Warnung: Beginn des Arbeitspakets ist größer als die unter Basisdaten angegebenen Projektdauer", IF(X128&gt;'A | Basisdaten'!$X$12, "Warnung: Ende des Arbeitspakets ist größer als die unter Basisdaten angegebenen Projektdauer", IF(AND(M128&lt;&gt;"", X128&lt;&gt;"", M128&gt;X128), "Warnung: Beginn des Arbeitspakets kann nicht später sein als das Ende des Arbeitspaketes", IF(feldAP8Tagessatz&gt;1000, "Hinweis: Tagessätze über 1000 € müssen seperat begründet werden", IF(OR(AND(M133&lt;&gt;"", AH133&lt;&gt;"", OR(AH133&lt;M128, AH133&gt;X128)), AND(M134&lt;&gt;"", AH134&lt;&gt;"", OR(AH134&lt;M128, AH134&gt;X128))), "Warnung: Eine der Deadlines liegt außerhalb des definierten Zeitraums des Arbeitspaketes (Beginn - Ende)","")))))</f>
        <v/>
      </c>
      <c r="H135" s="500"/>
      <c r="I135" s="500"/>
      <c r="J135" s="500"/>
      <c r="K135" s="500"/>
      <c r="L135" s="500"/>
      <c r="M135" s="500"/>
      <c r="N135" s="500"/>
      <c r="O135" s="500"/>
      <c r="P135" s="500"/>
      <c r="Q135" s="500"/>
      <c r="R135" s="500"/>
      <c r="S135" s="500"/>
      <c r="T135" s="500"/>
      <c r="U135" s="500"/>
      <c r="V135" s="500"/>
      <c r="W135" s="500"/>
      <c r="X135" s="500"/>
      <c r="Y135" s="500"/>
      <c r="Z135" s="500"/>
      <c r="AA135" s="500"/>
      <c r="AB135" s="500"/>
      <c r="AC135" s="500"/>
      <c r="AD135" s="500"/>
      <c r="AE135" s="500"/>
      <c r="AF135" s="500"/>
      <c r="AG135" s="500"/>
      <c r="AH135" s="500"/>
      <c r="AI135" s="500"/>
      <c r="AJ135" s="500"/>
      <c r="AK135" s="500"/>
      <c r="AL135" s="500"/>
      <c r="AM135" s="15"/>
      <c r="AN135" s="15"/>
      <c r="AO135" s="242"/>
      <c r="AP135" s="15"/>
      <c r="AQ135" s="15"/>
      <c r="AR135" s="15"/>
    </row>
    <row r="136" spans="3:44" s="9" customFormat="1" ht="15" customHeight="1" x14ac:dyDescent="0.25">
      <c r="C136" s="13"/>
      <c r="D136" s="71"/>
      <c r="E136" s="71"/>
      <c r="G136" s="494"/>
      <c r="H136" s="494"/>
      <c r="I136" s="494"/>
      <c r="J136" s="494"/>
      <c r="K136" s="494"/>
      <c r="L136" s="494"/>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15"/>
      <c r="AN136" s="15"/>
      <c r="AO136" s="242"/>
      <c r="AP136" s="15"/>
      <c r="AQ136" s="15"/>
      <c r="AR136" s="15"/>
    </row>
    <row r="137" spans="3:44" s="9" customFormat="1" ht="19.5" customHeight="1" x14ac:dyDescent="0.25">
      <c r="D137" s="462">
        <v>9</v>
      </c>
      <c r="E137" s="462"/>
      <c r="F137" s="462"/>
      <c r="G137" s="478" t="s">
        <v>11</v>
      </c>
      <c r="H137" s="479"/>
      <c r="I137" s="479"/>
      <c r="J137" s="479"/>
      <c r="K137" s="479"/>
      <c r="L137" s="480"/>
      <c r="M137" s="481"/>
      <c r="N137" s="482"/>
      <c r="O137" s="482"/>
      <c r="P137" s="482"/>
      <c r="Q137" s="482"/>
      <c r="R137" s="482"/>
      <c r="S137" s="482"/>
      <c r="T137" s="482"/>
      <c r="U137" s="482"/>
      <c r="V137" s="482"/>
      <c r="W137" s="482"/>
      <c r="X137" s="482"/>
      <c r="Y137" s="482"/>
      <c r="Z137" s="482"/>
      <c r="AA137" s="482"/>
      <c r="AB137" s="482"/>
      <c r="AC137" s="482"/>
      <c r="AD137" s="482"/>
      <c r="AE137" s="482"/>
      <c r="AF137" s="482"/>
      <c r="AG137" s="482"/>
      <c r="AH137" s="482"/>
      <c r="AI137" s="482"/>
      <c r="AJ137" s="482"/>
      <c r="AK137" s="482"/>
      <c r="AL137" s="483"/>
      <c r="AO137" s="249" t="s">
        <v>413</v>
      </c>
      <c r="AR137" s="16" t="s">
        <v>57</v>
      </c>
    </row>
    <row r="138" spans="3:44" s="9" customFormat="1" ht="6" customHeight="1" x14ac:dyDescent="0.25">
      <c r="C138" s="13"/>
      <c r="D138" s="462"/>
      <c r="E138" s="462"/>
      <c r="F138" s="462"/>
      <c r="G138" s="455"/>
      <c r="H138" s="455"/>
      <c r="I138" s="455"/>
      <c r="J138" s="455"/>
      <c r="K138" s="455"/>
      <c r="L138" s="455"/>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15"/>
      <c r="AN138" s="15"/>
      <c r="AO138" s="242"/>
      <c r="AP138" s="15"/>
      <c r="AQ138" s="15"/>
      <c r="AR138" s="15"/>
    </row>
    <row r="139" spans="3:44" s="9" customFormat="1" ht="30" customHeight="1" x14ac:dyDescent="0.25">
      <c r="D139" s="462"/>
      <c r="E139" s="462"/>
      <c r="F139" s="462"/>
      <c r="G139" s="478" t="s">
        <v>39</v>
      </c>
      <c r="H139" s="479"/>
      <c r="I139" s="479"/>
      <c r="J139" s="479"/>
      <c r="K139" s="479"/>
      <c r="L139" s="480"/>
      <c r="M139" s="484"/>
      <c r="N139" s="485"/>
      <c r="O139" s="485"/>
      <c r="P139" s="485"/>
      <c r="Q139" s="485"/>
      <c r="R139" s="485"/>
      <c r="S139" s="485"/>
      <c r="T139" s="485"/>
      <c r="U139" s="485"/>
      <c r="V139" s="485"/>
      <c r="W139" s="485"/>
      <c r="X139" s="485"/>
      <c r="Y139" s="485"/>
      <c r="Z139" s="485"/>
      <c r="AA139" s="485"/>
      <c r="AB139" s="485"/>
      <c r="AC139" s="485"/>
      <c r="AD139" s="485"/>
      <c r="AE139" s="485"/>
      <c r="AF139" s="485"/>
      <c r="AG139" s="485"/>
      <c r="AH139" s="485"/>
      <c r="AI139" s="485"/>
      <c r="AJ139" s="485"/>
      <c r="AK139" s="485"/>
      <c r="AL139" s="486"/>
      <c r="AO139" s="249"/>
      <c r="AR139" s="16" t="str">
        <f>IF(M137="","OK",IF(M139="","NICHT OK","OK"))</f>
        <v>OK</v>
      </c>
    </row>
    <row r="140" spans="3:44" s="9" customFormat="1" ht="6" customHeight="1" x14ac:dyDescent="0.25">
      <c r="C140" s="13"/>
      <c r="D140" s="462"/>
      <c r="E140" s="462"/>
      <c r="F140" s="462"/>
      <c r="G140" s="455"/>
      <c r="H140" s="455"/>
      <c r="I140" s="455"/>
      <c r="J140" s="455"/>
      <c r="K140" s="455"/>
      <c r="L140" s="455"/>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15"/>
      <c r="AN140" s="15"/>
      <c r="AO140" s="242"/>
      <c r="AP140" s="15"/>
      <c r="AQ140" s="15"/>
      <c r="AR140" s="15"/>
    </row>
    <row r="141" spans="3:44" s="9" customFormat="1" ht="19.5" customHeight="1" x14ac:dyDescent="0.25">
      <c r="D141" s="462"/>
      <c r="E141" s="462"/>
      <c r="F141" s="462"/>
      <c r="G141" s="478" t="s">
        <v>88</v>
      </c>
      <c r="H141" s="479"/>
      <c r="I141" s="479"/>
      <c r="J141" s="479"/>
      <c r="K141" s="479"/>
      <c r="L141" s="480"/>
      <c r="M141" s="470"/>
      <c r="N141" s="471"/>
      <c r="O141" s="471"/>
      <c r="P141" s="471"/>
      <c r="Q141" s="472"/>
      <c r="R141" s="28"/>
      <c r="S141" s="463" t="s">
        <v>87</v>
      </c>
      <c r="T141" s="464"/>
      <c r="U141" s="464"/>
      <c r="V141" s="464"/>
      <c r="W141" s="465"/>
      <c r="X141" s="470"/>
      <c r="Y141" s="471"/>
      <c r="Z141" s="471"/>
      <c r="AA141" s="472"/>
      <c r="AB141" s="74"/>
      <c r="AC141"/>
      <c r="AD141"/>
      <c r="AE141"/>
      <c r="AF141"/>
      <c r="AG141"/>
      <c r="AH141"/>
      <c r="AI141"/>
      <c r="AJ141"/>
      <c r="AK141"/>
      <c r="AL141"/>
      <c r="AO141" s="76" t="s">
        <v>296</v>
      </c>
      <c r="AR141" s="16" t="str">
        <f>IF(M137="", "OK", IF(AND(M141&lt;&gt;"", X141&lt;&gt;"", M141&lt;='A | Basisdaten'!$X$12, X141&lt;='A | Basisdaten'!$X$12, OR($M141="", $X141="", $M141&lt;=$X141)), "OK", "NICHT OK"))</f>
        <v>OK</v>
      </c>
    </row>
    <row r="142" spans="3:44" s="9" customFormat="1" ht="6" customHeight="1" x14ac:dyDescent="0.25">
      <c r="C142" s="13"/>
      <c r="D142" s="462"/>
      <c r="E142" s="462"/>
      <c r="F142" s="462"/>
      <c r="G142" s="455"/>
      <c r="H142" s="455"/>
      <c r="I142" s="455"/>
      <c r="J142" s="455"/>
      <c r="K142" s="455"/>
      <c r="L142" s="455"/>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15"/>
      <c r="AN142" s="15"/>
      <c r="AO142" s="242"/>
      <c r="AP142" s="15"/>
      <c r="AQ142" s="15"/>
      <c r="AR142" s="15"/>
    </row>
    <row r="143" spans="3:44" s="9" customFormat="1" ht="19.5" customHeight="1" x14ac:dyDescent="0.25">
      <c r="D143" s="462"/>
      <c r="E143" s="462"/>
      <c r="F143" s="462"/>
      <c r="G143" s="478" t="s">
        <v>220</v>
      </c>
      <c r="H143" s="479"/>
      <c r="I143" s="479"/>
      <c r="J143" s="479"/>
      <c r="K143" s="479"/>
      <c r="L143" s="480"/>
      <c r="M143" s="470"/>
      <c r="N143" s="471"/>
      <c r="O143" s="471"/>
      <c r="P143" s="471"/>
      <c r="Q143" s="472"/>
      <c r="R143" s="75"/>
      <c r="S143" s="463" t="s">
        <v>81</v>
      </c>
      <c r="T143" s="464"/>
      <c r="U143" s="464"/>
      <c r="V143" s="464"/>
      <c r="W143" s="465"/>
      <c r="X143" s="491"/>
      <c r="Y143" s="492"/>
      <c r="Z143" s="492"/>
      <c r="AA143" s="493"/>
      <c r="AB143" s="76"/>
      <c r="AC143" s="452" t="s">
        <v>40</v>
      </c>
      <c r="AD143" s="453"/>
      <c r="AE143" s="453"/>
      <c r="AF143" s="453"/>
      <c r="AG143" s="454"/>
      <c r="AH143" s="449">
        <f>M143*X143</f>
        <v>0</v>
      </c>
      <c r="AI143" s="450"/>
      <c r="AJ143" s="450"/>
      <c r="AK143" s="450"/>
      <c r="AL143" s="451"/>
      <c r="AO143" s="249" t="s">
        <v>297</v>
      </c>
      <c r="AR143" s="16" t="str">
        <f>IF(M137="","OK",IF(OR(M143="", X143="", AH143=""),"NICHT OK","OK"))</f>
        <v>OK</v>
      </c>
    </row>
    <row r="144" spans="3:44" s="9" customFormat="1" ht="6" customHeight="1" x14ac:dyDescent="0.25">
      <c r="C144" s="13"/>
      <c r="D144" s="462"/>
      <c r="E144" s="462"/>
      <c r="F144" s="462"/>
      <c r="G144" s="487"/>
      <c r="H144" s="487"/>
      <c r="I144" s="487"/>
      <c r="J144" s="487"/>
      <c r="K144" s="487"/>
      <c r="L144" s="487"/>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15"/>
      <c r="AN144" s="15"/>
      <c r="AO144" s="242"/>
      <c r="AP144" s="15"/>
      <c r="AQ144" s="15"/>
      <c r="AR144" s="15"/>
    </row>
    <row r="145" spans="3:44" s="9" customFormat="1" ht="19.5" customHeight="1" x14ac:dyDescent="0.25">
      <c r="D145" s="462"/>
      <c r="E145" s="462"/>
      <c r="F145" s="462"/>
      <c r="G145" s="478" t="s">
        <v>228</v>
      </c>
      <c r="H145" s="479"/>
      <c r="I145" s="479"/>
      <c r="J145" s="479"/>
      <c r="K145" s="479"/>
      <c r="L145" s="480"/>
      <c r="M145" s="488" t="s">
        <v>27</v>
      </c>
      <c r="N145" s="488"/>
      <c r="O145" s="488"/>
      <c r="P145" s="488"/>
      <c r="Q145" s="488"/>
      <c r="R145" s="488"/>
      <c r="S145" s="488"/>
      <c r="T145" s="488"/>
      <c r="U145" s="488"/>
      <c r="V145" s="488"/>
      <c r="W145" s="488"/>
      <c r="X145" s="488"/>
      <c r="Y145" s="488"/>
      <c r="Z145" s="488"/>
      <c r="AA145" s="488"/>
      <c r="AB145" s="488"/>
      <c r="AC145" s="488"/>
      <c r="AD145" s="488"/>
      <c r="AE145" s="488"/>
      <c r="AF145" s="488"/>
      <c r="AG145" s="488"/>
      <c r="AH145" s="488" t="s">
        <v>121</v>
      </c>
      <c r="AI145" s="488"/>
      <c r="AJ145" s="488"/>
      <c r="AK145" s="488"/>
      <c r="AL145" s="488"/>
      <c r="AO145" s="249"/>
    </row>
    <row r="146" spans="3:44" s="9" customFormat="1" ht="19.5" customHeight="1" x14ac:dyDescent="0.25">
      <c r="D146" s="462"/>
      <c r="E146" s="462"/>
      <c r="F146" s="462"/>
      <c r="G146" s="466" t="str">
        <f>"M"&amp;D137&amp;".1"</f>
        <v>M9.1</v>
      </c>
      <c r="H146" s="467"/>
      <c r="I146" s="467"/>
      <c r="J146" s="467"/>
      <c r="K146" s="467"/>
      <c r="L146" s="468"/>
      <c r="M146" s="489"/>
      <c r="N146" s="489"/>
      <c r="O146" s="489"/>
      <c r="P146" s="489"/>
      <c r="Q146" s="489"/>
      <c r="R146" s="489"/>
      <c r="S146" s="489"/>
      <c r="T146" s="489"/>
      <c r="U146" s="489"/>
      <c r="V146" s="489"/>
      <c r="W146" s="489"/>
      <c r="X146" s="489"/>
      <c r="Y146" s="489"/>
      <c r="Z146" s="489"/>
      <c r="AA146" s="489"/>
      <c r="AB146" s="489"/>
      <c r="AC146" s="489"/>
      <c r="AD146" s="489"/>
      <c r="AE146" s="489"/>
      <c r="AF146" s="489"/>
      <c r="AG146" s="489"/>
      <c r="AH146" s="490"/>
      <c r="AI146" s="490"/>
      <c r="AJ146" s="490"/>
      <c r="AK146" s="490"/>
      <c r="AL146" s="490"/>
      <c r="AO146" s="249"/>
      <c r="AR146" s="16" t="str">
        <f>IF(M137="","OK",IF(OR(M146="", AH146=""),"NICHT OK",IF(AND(AH146&lt;&gt;"", OR(AH146&lt;M141, AH146&gt;X141)), "NICHT OK", "OK")))</f>
        <v>OK</v>
      </c>
    </row>
    <row r="147" spans="3:44" s="9" customFormat="1" ht="19.5" customHeight="1" x14ac:dyDescent="0.25">
      <c r="D147" s="462"/>
      <c r="E147" s="462"/>
      <c r="F147" s="462"/>
      <c r="G147" s="466" t="str">
        <f>"M"&amp;D137&amp;".2"</f>
        <v>M9.2</v>
      </c>
      <c r="H147" s="467"/>
      <c r="I147" s="467"/>
      <c r="J147" s="467"/>
      <c r="K147" s="467"/>
      <c r="L147" s="468"/>
      <c r="M147" s="469"/>
      <c r="N147" s="469"/>
      <c r="O147" s="469"/>
      <c r="P147" s="469"/>
      <c r="Q147" s="469"/>
      <c r="R147" s="469"/>
      <c r="S147" s="469"/>
      <c r="T147" s="469"/>
      <c r="U147" s="469"/>
      <c r="V147" s="469"/>
      <c r="W147" s="469"/>
      <c r="X147" s="469"/>
      <c r="Y147" s="469"/>
      <c r="Z147" s="469"/>
      <c r="AA147" s="469"/>
      <c r="AB147" s="469"/>
      <c r="AC147" s="469"/>
      <c r="AD147" s="469"/>
      <c r="AE147" s="469"/>
      <c r="AF147" s="469"/>
      <c r="AG147" s="469"/>
      <c r="AH147" s="470"/>
      <c r="AI147" s="471"/>
      <c r="AJ147" s="471"/>
      <c r="AK147" s="471"/>
      <c r="AL147" s="472"/>
      <c r="AO147" s="249"/>
      <c r="AR147" s="16" t="str">
        <f>IF(M137="","OK",IF(M147="", "OK", IF(AND(M147&lt;&gt;"", AH147=""),"NICHT OK",IF(AND(AH147&lt;&gt;"", OR(AH147&lt;M141, AH147&gt;X141)), "NICHT OK", "OK"))))</f>
        <v>OK</v>
      </c>
    </row>
    <row r="148" spans="3:44" s="9" customFormat="1" ht="15" customHeight="1" thickBot="1" x14ac:dyDescent="0.3">
      <c r="C148" s="13"/>
      <c r="D148" s="72"/>
      <c r="E148" s="72"/>
      <c r="F148" s="73"/>
      <c r="G148" s="500" t="str">
        <f>IF(M141&gt;'A | Basisdaten'!$X$12, "Warnung: Beginn des Arbeitspakets ist größer als die unter Basisdaten angegebenen Projektdauer", IF(X141&gt;'A | Basisdaten'!$X$12, "Warnung: Ende des Arbeitspakets ist größer als die unter Basisdaten angegebenen Projektdauer", IF(AND(M141&lt;&gt;"", X141&lt;&gt;"", M141&gt;X141), "Warnung: Beginn des Arbeitspakets kann nicht später sein als das Ende des Arbeitspaketes", IF(feldAP9Tagessatz&gt;1000, "Hinweis: Tagessätze über 1000 € müssen seperat begründet werden", IF(OR(AND(M146&lt;&gt;"", AH146&lt;&gt;"", OR(AH146&lt;M141, AH146&gt;X141)), AND(M147&lt;&gt;"", AH147&lt;&gt;"", OR(AH147&lt;M141, AH147&gt;X141))), "Warnung: Eine der Deadlines liegt außerhalb des definierten Zeitraums des Arbeitspaketes (Beginn - Ende)","")))))</f>
        <v/>
      </c>
      <c r="H148" s="500"/>
      <c r="I148" s="500"/>
      <c r="J148" s="500"/>
      <c r="K148" s="500"/>
      <c r="L148" s="500"/>
      <c r="M148" s="500"/>
      <c r="N148" s="500"/>
      <c r="O148" s="500"/>
      <c r="P148" s="500"/>
      <c r="Q148" s="500"/>
      <c r="R148" s="500"/>
      <c r="S148" s="500"/>
      <c r="T148" s="500"/>
      <c r="U148" s="500"/>
      <c r="V148" s="500"/>
      <c r="W148" s="500"/>
      <c r="X148" s="500"/>
      <c r="Y148" s="500"/>
      <c r="Z148" s="500"/>
      <c r="AA148" s="500"/>
      <c r="AB148" s="500"/>
      <c r="AC148" s="500"/>
      <c r="AD148" s="500"/>
      <c r="AE148" s="500"/>
      <c r="AF148" s="500"/>
      <c r="AG148" s="500"/>
      <c r="AH148" s="500"/>
      <c r="AI148" s="500"/>
      <c r="AJ148" s="500"/>
      <c r="AK148" s="500"/>
      <c r="AL148" s="500"/>
      <c r="AM148" s="15"/>
      <c r="AN148" s="15"/>
      <c r="AO148" s="242"/>
      <c r="AP148" s="15"/>
      <c r="AQ148" s="15"/>
      <c r="AR148" s="15"/>
    </row>
    <row r="149" spans="3:44" s="9" customFormat="1" ht="6" customHeight="1" x14ac:dyDescent="0.25">
      <c r="C149" s="13"/>
      <c r="D149" s="71"/>
      <c r="E149" s="71"/>
      <c r="G149" s="455"/>
      <c r="H149" s="455"/>
      <c r="I149" s="455"/>
      <c r="J149" s="455"/>
      <c r="K149" s="455"/>
      <c r="L149" s="455"/>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15"/>
      <c r="AN149" s="15"/>
      <c r="AO149" s="242"/>
      <c r="AP149" s="15"/>
      <c r="AQ149" s="15"/>
      <c r="AR149" s="15"/>
    </row>
    <row r="150" spans="3:44" s="9" customFormat="1" ht="30" customHeight="1" x14ac:dyDescent="0.25">
      <c r="D150" s="71"/>
      <c r="E150" s="71"/>
      <c r="G150" s="456" t="s">
        <v>221</v>
      </c>
      <c r="H150" s="457"/>
      <c r="I150" s="457"/>
      <c r="J150" s="457"/>
      <c r="K150" s="457"/>
      <c r="L150" s="458"/>
      <c r="M150" s="459">
        <f>M143+M130+M117+M89+M76+M63+M50+M102</f>
        <v>0</v>
      </c>
      <c r="N150" s="460"/>
      <c r="O150" s="460"/>
      <c r="P150" s="460"/>
      <c r="Q150" s="461"/>
      <c r="R150" s="77"/>
      <c r="S150" s="452" t="s">
        <v>89</v>
      </c>
      <c r="T150" s="453"/>
      <c r="U150" s="453"/>
      <c r="V150" s="453"/>
      <c r="W150" s="453"/>
      <c r="X150" s="453"/>
      <c r="Y150" s="453"/>
      <c r="Z150" s="453"/>
      <c r="AA150" s="453"/>
      <c r="AB150" s="453"/>
      <c r="AC150" s="453"/>
      <c r="AD150" s="453"/>
      <c r="AE150" s="453"/>
      <c r="AF150" s="453"/>
      <c r="AG150" s="454"/>
      <c r="AH150" s="449">
        <f>AH143+AH130+AH117+AH89+AH76+AH63+AH50+AH102</f>
        <v>0</v>
      </c>
      <c r="AI150" s="450"/>
      <c r="AJ150" s="450"/>
      <c r="AK150" s="450"/>
      <c r="AL150" s="451"/>
      <c r="AO150" s="255"/>
      <c r="AR150" s="16"/>
    </row>
    <row r="151" spans="3:44" s="9" customFormat="1" ht="19.5" customHeight="1" x14ac:dyDescent="0.25">
      <c r="C151" s="64"/>
      <c r="D151" s="70"/>
      <c r="E151" s="70"/>
      <c r="F151" s="70"/>
      <c r="G151" s="70"/>
      <c r="H151" s="70"/>
      <c r="I151" s="70"/>
      <c r="J151" s="70"/>
      <c r="K151" s="70"/>
      <c r="L151" s="14"/>
      <c r="M151" s="11"/>
      <c r="N151" s="11"/>
      <c r="O151" s="11"/>
      <c r="P151" s="14"/>
      <c r="Q151" s="14"/>
      <c r="R151" s="14"/>
      <c r="S151" s="28"/>
      <c r="T151" s="28"/>
      <c r="U151" s="28"/>
      <c r="V151" s="28"/>
      <c r="W151" s="14"/>
      <c r="X151" s="15"/>
      <c r="Y151" s="60"/>
      <c r="Z151" s="60"/>
      <c r="AA151" s="60"/>
      <c r="AB151" s="15"/>
      <c r="AC151" s="15"/>
      <c r="AD151" s="15"/>
      <c r="AE151" s="15"/>
      <c r="AF151" s="15"/>
      <c r="AG151" s="15"/>
      <c r="AH151" s="15"/>
      <c r="AI151" s="15"/>
      <c r="AJ151" s="15"/>
      <c r="AK151" s="15"/>
      <c r="AL151" s="15"/>
      <c r="AM151" s="15"/>
      <c r="AN151" s="15"/>
      <c r="AO151" s="15"/>
      <c r="AP151" s="15"/>
      <c r="AQ151" s="15"/>
      <c r="AR151" s="15"/>
    </row>
    <row r="152" spans="3:44" s="9" customFormat="1" ht="30" customHeight="1" x14ac:dyDescent="0.25">
      <c r="C152"/>
      <c r="D152" s="393" t="str">
        <f>IF(AR152="NICHT OK", "û", "ü")</f>
        <v>û</v>
      </c>
      <c r="E152" s="393"/>
      <c r="F152" s="393"/>
      <c r="G152" s="393"/>
      <c r="H152" s="393"/>
      <c r="I152" s="393"/>
      <c r="J152" s="393"/>
      <c r="K152" s="393"/>
      <c r="L152" s="393"/>
      <c r="M152" s="393"/>
      <c r="N152" s="393"/>
      <c r="O152" s="393"/>
      <c r="P152" s="393"/>
      <c r="Q152" s="394" t="str">
        <f>IF(AR152="NICHT OK", "Antragsseite ist noch nicht vollständig ausgefüllt", "Antragsseite ist vollständig ausgefüllt")</f>
        <v>Antragsseite ist noch nicht vollständig ausgefüllt</v>
      </c>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8"/>
      <c r="AN152" s="8"/>
      <c r="AO152" s="8"/>
      <c r="AP152" s="8"/>
      <c r="AQ152" s="8"/>
      <c r="AR152" s="8" t="str">
        <f>IF(COUNTIF($AR$4:$AR$151, "NICHT OK")&gt;0, "NICHT OK", "OK")</f>
        <v>NICHT OK</v>
      </c>
    </row>
    <row r="153" spans="3:44" ht="6" customHeight="1" x14ac:dyDescent="0.25">
      <c r="C153"/>
      <c r="D153"/>
      <c r="E153"/>
      <c r="F153"/>
      <c r="G153"/>
      <c r="H153"/>
      <c r="I153"/>
      <c r="J153"/>
      <c r="K153"/>
      <c r="L153"/>
      <c r="M153"/>
      <c r="N153"/>
      <c r="O153"/>
      <c r="P153"/>
      <c r="Q153"/>
      <c r="R153"/>
      <c r="S153"/>
      <c r="T153"/>
      <c r="U153"/>
      <c r="V153"/>
      <c r="W153"/>
      <c r="X153" s="6"/>
      <c r="Y153"/>
      <c r="Z153"/>
      <c r="AA153"/>
      <c r="AB153"/>
      <c r="AC153"/>
      <c r="AD153"/>
      <c r="AE153"/>
      <c r="AF153"/>
      <c r="AG153"/>
      <c r="AH153"/>
      <c r="AI153"/>
      <c r="AJ153"/>
      <c r="AK153"/>
      <c r="AL153"/>
      <c r="AM153"/>
      <c r="AN153"/>
      <c r="AP153"/>
      <c r="AQ153"/>
      <c r="AR153"/>
    </row>
    <row r="154" spans="3:44" ht="6" customHeight="1" x14ac:dyDescent="0.25"/>
    <row r="155" spans="3:44" ht="18" customHeight="1" x14ac:dyDescent="0.25">
      <c r="C155" s="387"/>
      <c r="D155" s="387"/>
      <c r="E155" s="387"/>
      <c r="F155" s="387"/>
      <c r="G155" s="387"/>
      <c r="H155" s="387"/>
      <c r="I155" s="387"/>
      <c r="J155" s="387"/>
      <c r="K155" s="387"/>
      <c r="L155" s="387"/>
      <c r="M155" s="387"/>
      <c r="N155" s="387"/>
      <c r="O155" s="387"/>
      <c r="P155" s="387"/>
    </row>
    <row r="156" spans="3:44" ht="18" customHeight="1" x14ac:dyDescent="0.25"/>
    <row r="157" spans="3:44" ht="18" customHeight="1" x14ac:dyDescent="0.25"/>
    <row r="158" spans="3:44" ht="18" customHeight="1" x14ac:dyDescent="0.25">
      <c r="C158" s="388"/>
      <c r="D158" s="388"/>
      <c r="E158" s="388"/>
      <c r="F158" s="388"/>
      <c r="G158" s="388"/>
      <c r="H158" s="388"/>
      <c r="I158" s="388"/>
      <c r="J158" s="388"/>
      <c r="K158" s="388"/>
      <c r="L158" s="388"/>
      <c r="M158" s="388"/>
      <c r="N158" s="388"/>
      <c r="O158" s="388"/>
      <c r="P158" s="388"/>
    </row>
  </sheetData>
  <sheetProtection password="EBCC" sheet="1" formatColumns="0" selectLockedCells="1"/>
  <mergeCells count="293">
    <mergeCell ref="C4:AL4"/>
    <mergeCell ref="G38:L38"/>
    <mergeCell ref="M38:AG38"/>
    <mergeCell ref="AH38:AL38"/>
    <mergeCell ref="G42:AL42"/>
    <mergeCell ref="G55:AL55"/>
    <mergeCell ref="G68:AL68"/>
    <mergeCell ref="G81:AL81"/>
    <mergeCell ref="D15:AL15"/>
    <mergeCell ref="G53:L53"/>
    <mergeCell ref="M53:AG53"/>
    <mergeCell ref="M44:AL44"/>
    <mergeCell ref="M46:AL46"/>
    <mergeCell ref="AH37:AL37"/>
    <mergeCell ref="AH50:AL50"/>
    <mergeCell ref="S50:W50"/>
    <mergeCell ref="S48:W48"/>
    <mergeCell ref="AC50:AG50"/>
    <mergeCell ref="S34:W34"/>
    <mergeCell ref="M30:AL30"/>
    <mergeCell ref="M32:AL32"/>
    <mergeCell ref="M34:Q34"/>
    <mergeCell ref="X34:AA34"/>
    <mergeCell ref="D17:L17"/>
    <mergeCell ref="D21:AL21"/>
    <mergeCell ref="D22:AL22"/>
    <mergeCell ref="G37:L37"/>
    <mergeCell ref="G39:L39"/>
    <mergeCell ref="AH52:AL52"/>
    <mergeCell ref="G29:L29"/>
    <mergeCell ref="G43:L43"/>
    <mergeCell ref="D44:F54"/>
    <mergeCell ref="G44:L44"/>
    <mergeCell ref="G45:L45"/>
    <mergeCell ref="G46:L46"/>
    <mergeCell ref="G47:L47"/>
    <mergeCell ref="G48:L48"/>
    <mergeCell ref="G32:L32"/>
    <mergeCell ref="G33:L33"/>
    <mergeCell ref="G34:L34"/>
    <mergeCell ref="G35:L35"/>
    <mergeCell ref="AH36:AL36"/>
    <mergeCell ref="AH54:AL54"/>
    <mergeCell ref="G54:L54"/>
    <mergeCell ref="M54:AG54"/>
    <mergeCell ref="AH53:AL53"/>
    <mergeCell ref="C26:AL26"/>
    <mergeCell ref="C158:P158"/>
    <mergeCell ref="D8:AL8"/>
    <mergeCell ref="D9:AL9"/>
    <mergeCell ref="D11:AL11"/>
    <mergeCell ref="D12:AL12"/>
    <mergeCell ref="D13:L13"/>
    <mergeCell ref="D152:P152"/>
    <mergeCell ref="Q152:AL152"/>
    <mergeCell ref="C155:P155"/>
    <mergeCell ref="AH39:AL39"/>
    <mergeCell ref="D83:F93"/>
    <mergeCell ref="G83:L83"/>
    <mergeCell ref="M83:AL83"/>
    <mergeCell ref="G84:L84"/>
    <mergeCell ref="G85:L85"/>
    <mergeCell ref="M85:AL85"/>
    <mergeCell ref="G86:L86"/>
    <mergeCell ref="G30:L30"/>
    <mergeCell ref="G31:L31"/>
    <mergeCell ref="M36:AG36"/>
    <mergeCell ref="M37:AG37"/>
    <mergeCell ref="M39:AG39"/>
    <mergeCell ref="G36:L36"/>
    <mergeCell ref="G148:AL148"/>
    <mergeCell ref="M61:Q61"/>
    <mergeCell ref="X61:AA61"/>
    <mergeCell ref="G62:L62"/>
    <mergeCell ref="G63:L63"/>
    <mergeCell ref="M63:Q63"/>
    <mergeCell ref="X63:AA63"/>
    <mergeCell ref="S61:W61"/>
    <mergeCell ref="M48:Q48"/>
    <mergeCell ref="X48:AA48"/>
    <mergeCell ref="M50:Q50"/>
    <mergeCell ref="X50:AA50"/>
    <mergeCell ref="G49:L49"/>
    <mergeCell ref="G50:L50"/>
    <mergeCell ref="G51:L51"/>
    <mergeCell ref="G52:L52"/>
    <mergeCell ref="M52:AG52"/>
    <mergeCell ref="G57:L57"/>
    <mergeCell ref="M57:AL57"/>
    <mergeCell ref="G58:L58"/>
    <mergeCell ref="G56:L56"/>
    <mergeCell ref="G59:L59"/>
    <mergeCell ref="M59:AL59"/>
    <mergeCell ref="G60:L60"/>
    <mergeCell ref="AH63:AL63"/>
    <mergeCell ref="G64:L64"/>
    <mergeCell ref="G65:L65"/>
    <mergeCell ref="M65:AG65"/>
    <mergeCell ref="AH65:AL65"/>
    <mergeCell ref="G66:L66"/>
    <mergeCell ref="M66:AG66"/>
    <mergeCell ref="AH66:AL66"/>
    <mergeCell ref="S63:W63"/>
    <mergeCell ref="AC63:AG63"/>
    <mergeCell ref="G67:L67"/>
    <mergeCell ref="M67:AG67"/>
    <mergeCell ref="AH67:AL67"/>
    <mergeCell ref="G69:L69"/>
    <mergeCell ref="D70:F80"/>
    <mergeCell ref="G70:L70"/>
    <mergeCell ref="M70:AL70"/>
    <mergeCell ref="G71:L71"/>
    <mergeCell ref="G72:L72"/>
    <mergeCell ref="G77:L77"/>
    <mergeCell ref="G78:L78"/>
    <mergeCell ref="AH76:AL76"/>
    <mergeCell ref="AC76:AG76"/>
    <mergeCell ref="G73:L73"/>
    <mergeCell ref="G74:L74"/>
    <mergeCell ref="M72:AL72"/>
    <mergeCell ref="D57:F67"/>
    <mergeCell ref="G61:L61"/>
    <mergeCell ref="AH78:AL78"/>
    <mergeCell ref="G79:L79"/>
    <mergeCell ref="M79:AG79"/>
    <mergeCell ref="AH79:AL79"/>
    <mergeCell ref="G80:L80"/>
    <mergeCell ref="M80:AG80"/>
    <mergeCell ref="AH80:AL80"/>
    <mergeCell ref="M74:Q74"/>
    <mergeCell ref="X74:AA74"/>
    <mergeCell ref="G75:L75"/>
    <mergeCell ref="G76:L76"/>
    <mergeCell ref="M76:Q76"/>
    <mergeCell ref="X76:AA76"/>
    <mergeCell ref="S76:W76"/>
    <mergeCell ref="S74:W74"/>
    <mergeCell ref="G87:L87"/>
    <mergeCell ref="M87:Q87"/>
    <mergeCell ref="X87:AA87"/>
    <mergeCell ref="G88:L88"/>
    <mergeCell ref="G89:L89"/>
    <mergeCell ref="M89:Q89"/>
    <mergeCell ref="X89:AA89"/>
    <mergeCell ref="S87:W87"/>
    <mergeCell ref="M78:AG78"/>
    <mergeCell ref="G82:L82"/>
    <mergeCell ref="D96:F106"/>
    <mergeCell ref="G96:L96"/>
    <mergeCell ref="M96:AL96"/>
    <mergeCell ref="G97:L97"/>
    <mergeCell ref="G98:L98"/>
    <mergeCell ref="AH89:AL89"/>
    <mergeCell ref="G90:L90"/>
    <mergeCell ref="G91:L91"/>
    <mergeCell ref="M91:AG91"/>
    <mergeCell ref="AH91:AL91"/>
    <mergeCell ref="G92:L92"/>
    <mergeCell ref="M92:AG92"/>
    <mergeCell ref="AH92:AL92"/>
    <mergeCell ref="S89:W89"/>
    <mergeCell ref="AC89:AG89"/>
    <mergeCell ref="M98:AL98"/>
    <mergeCell ref="G99:L99"/>
    <mergeCell ref="G100:L100"/>
    <mergeCell ref="M100:Q100"/>
    <mergeCell ref="X100:AA100"/>
    <mergeCell ref="G101:L101"/>
    <mergeCell ref="S100:W100"/>
    <mergeCell ref="G93:L93"/>
    <mergeCell ref="M93:AG93"/>
    <mergeCell ref="AH93:AL93"/>
    <mergeCell ref="G95:L95"/>
    <mergeCell ref="G105:L105"/>
    <mergeCell ref="M105:AG105"/>
    <mergeCell ref="AH105:AL105"/>
    <mergeCell ref="G106:L106"/>
    <mergeCell ref="M106:AG106"/>
    <mergeCell ref="AH106:AL106"/>
    <mergeCell ref="G102:L102"/>
    <mergeCell ref="M102:Q102"/>
    <mergeCell ref="X102:AA102"/>
    <mergeCell ref="AH102:AL102"/>
    <mergeCell ref="G103:L103"/>
    <mergeCell ref="G104:L104"/>
    <mergeCell ref="M104:AG104"/>
    <mergeCell ref="AH104:AL104"/>
    <mergeCell ref="S102:W102"/>
    <mergeCell ref="AC102:AG102"/>
    <mergeCell ref="G94:AL94"/>
    <mergeCell ref="D111:F121"/>
    <mergeCell ref="G111:L111"/>
    <mergeCell ref="M111:AL111"/>
    <mergeCell ref="G112:L112"/>
    <mergeCell ref="G113:L113"/>
    <mergeCell ref="M113:AL113"/>
    <mergeCell ref="G114:L114"/>
    <mergeCell ref="G115:L115"/>
    <mergeCell ref="S117:W117"/>
    <mergeCell ref="S115:W115"/>
    <mergeCell ref="M121:AG121"/>
    <mergeCell ref="AH121:AL121"/>
    <mergeCell ref="M115:Q115"/>
    <mergeCell ref="X115:AA115"/>
    <mergeCell ref="G116:L116"/>
    <mergeCell ref="G117:L117"/>
    <mergeCell ref="M117:Q117"/>
    <mergeCell ref="X117:AA117"/>
    <mergeCell ref="G121:L121"/>
    <mergeCell ref="G110:L110"/>
    <mergeCell ref="G135:AL135"/>
    <mergeCell ref="G136:L136"/>
    <mergeCell ref="G107:AL107"/>
    <mergeCell ref="D124:F134"/>
    <mergeCell ref="G124:L124"/>
    <mergeCell ref="M124:AL124"/>
    <mergeCell ref="G125:L125"/>
    <mergeCell ref="G126:L126"/>
    <mergeCell ref="AH117:AL117"/>
    <mergeCell ref="G118:L118"/>
    <mergeCell ref="G119:L119"/>
    <mergeCell ref="M119:AG119"/>
    <mergeCell ref="AH119:AL119"/>
    <mergeCell ref="G120:L120"/>
    <mergeCell ref="M120:AG120"/>
    <mergeCell ref="AH120:AL120"/>
    <mergeCell ref="G122:AL122"/>
    <mergeCell ref="M126:AL126"/>
    <mergeCell ref="G127:L127"/>
    <mergeCell ref="G128:L128"/>
    <mergeCell ref="M128:Q128"/>
    <mergeCell ref="X128:AA128"/>
    <mergeCell ref="G129:L129"/>
    <mergeCell ref="G123:L123"/>
    <mergeCell ref="G133:L133"/>
    <mergeCell ref="M133:AG133"/>
    <mergeCell ref="AH133:AL133"/>
    <mergeCell ref="G134:L134"/>
    <mergeCell ref="M134:AG134"/>
    <mergeCell ref="AH134:AL134"/>
    <mergeCell ref="G130:L130"/>
    <mergeCell ref="M130:Q130"/>
    <mergeCell ref="X130:AA130"/>
    <mergeCell ref="AH130:AL130"/>
    <mergeCell ref="G131:L131"/>
    <mergeCell ref="G132:L132"/>
    <mergeCell ref="M132:AG132"/>
    <mergeCell ref="AH132:AL132"/>
    <mergeCell ref="G145:L145"/>
    <mergeCell ref="M145:AG145"/>
    <mergeCell ref="AH145:AL145"/>
    <mergeCell ref="G146:L146"/>
    <mergeCell ref="M146:AG146"/>
    <mergeCell ref="AH146:AL146"/>
    <mergeCell ref="M141:Q141"/>
    <mergeCell ref="X141:AA141"/>
    <mergeCell ref="G142:L142"/>
    <mergeCell ref="G143:L143"/>
    <mergeCell ref="M143:Q143"/>
    <mergeCell ref="X143:AA143"/>
    <mergeCell ref="G137:L137"/>
    <mergeCell ref="M137:AL137"/>
    <mergeCell ref="G138:L138"/>
    <mergeCell ref="G139:L139"/>
    <mergeCell ref="M139:AL139"/>
    <mergeCell ref="G140:L140"/>
    <mergeCell ref="G141:L141"/>
    <mergeCell ref="AH143:AL143"/>
    <mergeCell ref="G144:L144"/>
    <mergeCell ref="M19:AL19"/>
    <mergeCell ref="D18:L18"/>
    <mergeCell ref="M17:AL17"/>
    <mergeCell ref="M18:AL18"/>
    <mergeCell ref="AH150:AL150"/>
    <mergeCell ref="S150:AG150"/>
    <mergeCell ref="G149:L149"/>
    <mergeCell ref="G150:L150"/>
    <mergeCell ref="M150:Q150"/>
    <mergeCell ref="D30:F41"/>
    <mergeCell ref="AC143:AG143"/>
    <mergeCell ref="AC130:AG130"/>
    <mergeCell ref="S143:W143"/>
    <mergeCell ref="S141:W141"/>
    <mergeCell ref="S130:W130"/>
    <mergeCell ref="S128:W128"/>
    <mergeCell ref="AC117:AG117"/>
    <mergeCell ref="G147:L147"/>
    <mergeCell ref="M147:AG147"/>
    <mergeCell ref="AH147:AL147"/>
    <mergeCell ref="M41:AI41"/>
    <mergeCell ref="AJ41:AL41"/>
    <mergeCell ref="G41:L41"/>
    <mergeCell ref="D137:F147"/>
  </mergeCells>
  <conditionalFormatting sqref="D9 D12 D22 M32 M37:M39">
    <cfRule type="expression" dxfId="135" priority="57">
      <formula>IF(AND(D9 &lt;&gt;"",D9 &lt;&gt;"bitte auswählen"), TRUE,FALSE)</formula>
    </cfRule>
  </conditionalFormatting>
  <conditionalFormatting sqref="D152:AL152">
    <cfRule type="expression" dxfId="134" priority="68">
      <formula>IF($AR$152="OK", TRUE,FALSE)</formula>
    </cfRule>
  </conditionalFormatting>
  <conditionalFormatting sqref="M17">
    <cfRule type="expression" dxfId="133" priority="15">
      <formula>IF(AND($M17&lt;&gt;"", $M17&lt;&gt;"bitte auswählen", OR(LEFT(M17, 1)="1", LEFT(M17, 1)="2")), TRUE,FALSE)</formula>
    </cfRule>
  </conditionalFormatting>
  <conditionalFormatting sqref="M18">
    <cfRule type="expression" dxfId="132" priority="36">
      <formula>IF(AND($M18&lt;&gt;"", $M18&lt;&gt;"bitte auswählen", LEFT(M18, 1)="3"), TRUE,FALSE)</formula>
    </cfRule>
  </conditionalFormatting>
  <conditionalFormatting sqref="M46 M50 X50 M53:M54">
    <cfRule type="expression" dxfId="131" priority="21">
      <formula>IF(M46 &lt;&gt;"", TRUE,FALSE)</formula>
    </cfRule>
  </conditionalFormatting>
  <conditionalFormatting sqref="M59 M63 M66:M67">
    <cfRule type="expression" dxfId="130" priority="50">
      <formula>IF(M59 &lt;&gt;"", TRUE,FALSE)</formula>
    </cfRule>
  </conditionalFormatting>
  <conditionalFormatting sqref="M72 M76 M79:M80">
    <cfRule type="expression" dxfId="129" priority="49">
      <formula>IF(M72 &lt;&gt;"", TRUE,FALSE)</formula>
    </cfRule>
  </conditionalFormatting>
  <conditionalFormatting sqref="M85 M89 M92:M93">
    <cfRule type="expression" dxfId="128" priority="48">
      <formula>IF(M85 &lt;&gt;"", TRUE,FALSE)</formula>
    </cfRule>
  </conditionalFormatting>
  <conditionalFormatting sqref="M98 M102 M105:M106">
    <cfRule type="expression" dxfId="127" priority="47">
      <formula>IF(M98 &lt;&gt;"", TRUE,FALSE)</formula>
    </cfRule>
  </conditionalFormatting>
  <conditionalFormatting sqref="M113 M117 M120:M121">
    <cfRule type="expression" dxfId="126" priority="46">
      <formula>IF(M113 &lt;&gt;"", TRUE,FALSE)</formula>
    </cfRule>
  </conditionalFormatting>
  <conditionalFormatting sqref="M133:M134">
    <cfRule type="expression" dxfId="125" priority="32">
      <formula>IF(M133 &lt;&gt;"", TRUE,FALSE)</formula>
    </cfRule>
  </conditionalFormatting>
  <conditionalFormatting sqref="M13:AL13">
    <cfRule type="expression" dxfId="124" priority="52">
      <formula>IF($AR$13="OK", TRUE,FALSE)</formula>
    </cfRule>
  </conditionalFormatting>
  <conditionalFormatting sqref="AL113 M115:Q115 X115:AA115 M117:Q117 X117:AA117 M120:AL121">
    <cfRule type="expression" dxfId="123" priority="18">
      <formula>IF($M$113="", TRUE,FALSE)</formula>
    </cfRule>
  </conditionalFormatting>
  <conditionalFormatting sqref="M133:AL134">
    <cfRule type="expression" dxfId="122" priority="31">
      <formula>IF($M$124="", TRUE,FALSE)</formula>
    </cfRule>
  </conditionalFormatting>
  <conditionalFormatting sqref="M139:AL139 M141:Q141 X141:AA141 M143:Q143 X143:AA143 M146:AL147">
    <cfRule type="expression" dxfId="121" priority="27">
      <formula>IF($M$137="", TRUE,FALSE)</formula>
    </cfRule>
  </conditionalFormatting>
  <conditionalFormatting sqref="X34">
    <cfRule type="expression" dxfId="120" priority="16">
      <formula>IF(AND($X$34&lt;&gt;"", $X$34 = feldDauer, $M$34&lt;=$X$34), TRUE,FALSE)</formula>
    </cfRule>
  </conditionalFormatting>
  <conditionalFormatting sqref="X63:X110 M139 M143 M146:M147 M137 X112:X123 X125 X127 X129 X131:X143">
    <cfRule type="expression" dxfId="119" priority="28">
      <formula>IF(M63 &lt;&gt;"", TRUE,FALSE)</formula>
    </cfRule>
  </conditionalFormatting>
  <conditionalFormatting sqref="AH120 AH133 AH146 AH53 AH66 AH79 AH92 AH105">
    <cfRule type="expression" dxfId="118" priority="39">
      <formula>IF(AND(AH53&lt;&gt;"", AH53&gt;=M48, AH53&lt;=X48),TRUE,FALSE)</formula>
    </cfRule>
  </conditionalFormatting>
  <conditionalFormatting sqref="AH121 AH134 AH147 AH54 AH67 AH80 AH93 AH106">
    <cfRule type="expression" dxfId="117" priority="38">
      <formula>IF(AND(AH54&lt;&gt;"", AH54&gt;=M48, AH54&lt;=X48),TRUE,FALSE)</formula>
    </cfRule>
  </conditionalFormatting>
  <conditionalFormatting sqref="AH37:AL39 AH53:AL54 AH66:AL67 AH79:AL80 AH92:AL93 AH105:AL106">
    <cfRule type="expression" dxfId="116" priority="22">
      <formula>IF($M37="", TRUE,FALSE)</formula>
    </cfRule>
  </conditionalFormatting>
  <conditionalFormatting sqref="AH37:AL39">
    <cfRule type="expression" dxfId="115" priority="40">
      <formula>IF(AND(AH37&lt;&gt;"", AH37&gt;=$M$34, AH37&lt;=$X$34), TRUE,FALSE)</formula>
    </cfRule>
  </conditionalFormatting>
  <conditionalFormatting sqref="AH120:AL121">
    <cfRule type="expression" dxfId="114" priority="33">
      <formula>IF($M120="", TRUE,FALSE)</formula>
    </cfRule>
  </conditionalFormatting>
  <conditionalFormatting sqref="AH133:AL134">
    <cfRule type="expression" dxfId="113" priority="30">
      <formula>IF($M133="", TRUE,FALSE)</formula>
    </cfRule>
  </conditionalFormatting>
  <conditionalFormatting sqref="AH146:AL147">
    <cfRule type="expression" dxfId="112" priority="26">
      <formula>IF($M146="", TRUE,FALSE)</formula>
    </cfRule>
  </conditionalFormatting>
  <conditionalFormatting sqref="AJ41">
    <cfRule type="expression" dxfId="111" priority="43">
      <formula>IF($AR$41="OK", TRUE,FALSE)</formula>
    </cfRule>
  </conditionalFormatting>
  <conditionalFormatting sqref="X111">
    <cfRule type="expression" dxfId="110" priority="14">
      <formula>IF(X111 &lt;&gt;"", TRUE,FALSE)</formula>
    </cfRule>
  </conditionalFormatting>
  <conditionalFormatting sqref="X124">
    <cfRule type="expression" dxfId="109" priority="13">
      <formula>IF(X124 &lt;&gt;"", TRUE,FALSE)</formula>
    </cfRule>
  </conditionalFormatting>
  <conditionalFormatting sqref="M126">
    <cfRule type="expression" dxfId="108" priority="12">
      <formula>IF(M126 &lt;&gt;"", TRUE,FALSE)</formula>
    </cfRule>
  </conditionalFormatting>
  <conditionalFormatting sqref="AL126">
    <cfRule type="expression" dxfId="107" priority="10">
      <formula>IF($M$113="", TRUE,FALSE)</formula>
    </cfRule>
  </conditionalFormatting>
  <conditionalFormatting sqref="X126">
    <cfRule type="expression" dxfId="106" priority="11">
      <formula>IF(X126 &lt;&gt;"", TRUE,FALSE)</formula>
    </cfRule>
  </conditionalFormatting>
  <conditionalFormatting sqref="M128:Q128 X128 M130 X130 M133:M134">
    <cfRule type="expression" dxfId="105" priority="8">
      <formula>IF($M$126="", TRUE,FALSE)</formula>
    </cfRule>
  </conditionalFormatting>
  <conditionalFormatting sqref="X128:AA128">
    <cfRule type="expression" dxfId="104" priority="6">
      <formula>IF($M$126="", TRUE,FALSE)</formula>
    </cfRule>
  </conditionalFormatting>
  <conditionalFormatting sqref="M130:Q130">
    <cfRule type="expression" dxfId="103" priority="4">
      <formula>IF($M$126="", TRUE,FALSE)</formula>
    </cfRule>
  </conditionalFormatting>
  <conditionalFormatting sqref="X130:AA130">
    <cfRule type="expression" dxfId="102" priority="1">
      <formula>IF($X$130 &lt;&gt;"", TRUE,FALSE)</formula>
    </cfRule>
    <cfRule type="expression" dxfId="101" priority="2">
      <formula>IF($M$126="", TRUE,FALSE)</formula>
    </cfRule>
  </conditionalFormatting>
  <dataValidations xWindow="903" yWindow="618" count="17">
    <dataValidation allowBlank="1" showErrorMessage="1" sqref="D10:AL10 D23:AL23 S33:AL33 S35:AL35 G42:G43 M31:AL31 G31 G33:G35 G107:G108 M35:Q35 R33:R35 M33:Q33 S47:AL47 S49:AL49 M43:AL43 M45:AL45 G45 G47:G49 G51 M51:AL51 M56:AL56 S60:AL60 S62:AL62 M69:AL69 M58:AL58 G58 G60:G62 G64 M64:AL64 G55:G56 S73:AL73 S75:AL75 E14:AL14 M71:AL71 G71 G73:G75 G77 M77:AL77 S86:AL86 S88:AL88 M95:AL95 M84:AL84 G84 G86:G88 G90 M90:AL90 M82:AL82 S99:AL99 S101:AL101 M149:AL149 M97:AL97 G97 G99:G101 G103 M103:AL103 G68:G69 S114:AL114 S116:AL116 M123:AL123 M112:AL112 G112 G114:G116 G118 M118:AL118 M110:AL110 AD40 G81:G82 G122:G123 G110 G125 G127:G129 G131 M29:AL29 G135:G136 D25:AL25 G94:G95 S127:AL127 S129:AL129 M136:AL136 M125:AL125 G138 G140:G142 G144 M131:AL131 S140:AL140 S142:AL142 M138:AL138 M144:AL144 G148:G149 M142:Q142 M49:Q49 M140:Q140 M62:Q62 R140:R142 M88:Q88 R127:R129 M116:Q116 M101:Q101 M114:Q114 R114:R116 M129:Q129 M99:Q99 M75:Q75 M127:Q127 G29 E16:AL16 D14:D16 R47:R49 M47:Q47 R60:R62 M60:Q60 R73:R75 M73:Q73 R86:R88 M86:Q86 R99:R101 D19:L20 M20:AL20"/>
    <dataValidation allowBlank="1" promptTitle="Hinweis:" prompt="Wählen Sie im Dropdown-menü das Tabellenblatt an und klicken Sie anschließend auf den Link." sqref="S150 Y109:AA109 AC130 AC50 AC63 AC76 AC89 AC102 AC117 Y24:AA24 Y6:AA7 AC143"/>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151:U151">
      <formula1>AND(T151&gt;TODAY(),T151&lt;DATE(YEAR(TODAY()),MONTH(TODAY())+13,1))</formula1>
    </dataValidation>
    <dataValidation allowBlank="1" showErrorMessage="1" promptTitle="WICHTIG" prompt="_x000a__x000a_" sqref="M13:AL13"/>
    <dataValidation type="whole" allowBlank="1" showErrorMessage="1" errorTitle="WARNUNG" error="Nur ganze Zahlen größer oder gleich 1 erlaubt" sqref="AB128 AB48 AH146:AL147 AH92:AL93 AB61 AH133:AL134 AB115 AB74 AH53:AL54 AH105:AL106 AB87 AH66:AL67 AH120:AL121 AB100 AH79:AL80 AH37:AL37 AB141">
      <formula1>1</formula1>
      <formula2>999</formula2>
    </dataValidation>
    <dataValidation type="decimal" allowBlank="1" showInputMessage="1" showErrorMessage="1" errorTitle="WARNUNG" error="Nur positive Zahlen größer oder gleich 0 erlaubt" sqref="M50:Q50 M63:Q63 M76:Q76 M89:Q89 M102:Q102 M117:Q117 M150:Q150 M130:Q130 M143:Q143">
      <formula1>0</formula1>
      <formula2>999999</formula2>
    </dataValidation>
    <dataValidation type="whole" allowBlank="1" showInputMessage="1" showErrorMessage="1" errorTitle="WARNUNG" error="Nur ganze Zahlen größer oder gleich 0 erlaubt" sqref="X143:AA143 X63:AA63 X76:AA76 X89:AA89 X102:AA102 X117:AA117 X130:AA130">
      <formula1>0</formula1>
      <formula2>999999999</formula2>
    </dataValidation>
    <dataValidation type="whole" allowBlank="1" showInputMessage="1" showErrorMessage="1" errorTitle="WARNUNG" error="Nur ganze Zahlen größer oder gleich 0 erlaubt" sqref="AH50:AL50 AH63:AL63 AH130:AL130 AH76:AL76 AH89:AL89 AH102:AL102 AH150:AL150 AH117:AL117 AH143:AL143">
      <formula1>0</formula1>
      <formula2>99999999</formula2>
    </dataValidation>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40:Q40">
      <formula1>44927</formula1>
    </dataValidation>
    <dataValidation allowBlank="1" showErrorMessage="1" prompt="_x000a_" sqref="M44:AL44"/>
    <dataValidation type="whole" allowBlank="1" showErrorMessage="1" errorTitle="WARNUNG" error="Nur ganze Zahlen größer oder gleich 1 erlaubt!" promptTitle="Hinweis" sqref="X34 M48:Q48 M61:Q61 M74:Q74 M87:Q87 M100:Q100 M115:Q115 M128:Q128 M141:Q141 X141:AA141 X48:AA48 X61:AA61 X74:AA74 X87:AA87 X100:AA100 X115:AA115 X128:AA128 M34:Q34">
      <formula1>1</formula1>
      <formula2>999</formula2>
    </dataValidation>
    <dataValidation type="textLength" allowBlank="1" showInputMessage="1" showErrorMessage="1" errorTitle="WARNUNG" error="Maximal 640 Zeichen erlaubt (ungefähr 100 Wörter)" promptTitle="Hinweis" prompt="Maximal 640 Zeichen erlaubt (ungefähr 100 Wörter)" sqref="D22:AL22">
      <formula1>0</formula1>
      <formula2>640</formula2>
    </dataValidation>
    <dataValidation type="textLength" allowBlank="1" showInputMessage="1" showErrorMessage="1" errorTitle="WARNUNG" error="Maximal 180 Zeichen erlaubt! (inkl. Leerzeichen)" promptTitle="HINWEIS" prompt="Maximal 180 Zeichen erlaubt (ungefähr 25 Wörter)" sqref="M32:AL32 M46:AL46 M59:AL59 M72:AL72 M85:AL85 M98:AL98 M113:AL113 M126:AL126 M139:AL139">
      <formula1>0</formula1>
      <formula2>180</formula2>
    </dataValidation>
    <dataValidation type="list" allowBlank="1" showInputMessage="1" showErrorMessage="1" errorTitle="WARNUNG" error="Bitte nutzen Sie das Dropdown und wählen darüber einen gültigen Wert aus" sqref="M17:AL18">
      <formula1>listFortschrittsmatrix</formula1>
    </dataValidation>
    <dataValidation type="textLength" allowBlank="1" showInputMessage="1" showErrorMessage="1" errorTitle="WARNUNG" error="Maximal 75 Zeichen erlaubt" promptTitle="HINWEIS" prompt="Maximal 75 Zeichen erlaubt (ungefähr 10 Wörter)" sqref="M37:AG39 M53:AG54 M66:AG67 M79:AG80 M92:AG93 M105:AG106 M120:AG121 M133:AG134 M146:AG147">
      <formula1>0</formula1>
      <formula2>75</formula2>
    </dataValidation>
    <dataValidation type="textLength" allowBlank="1" showInputMessage="1" showErrorMessage="1" errorTitle="WARNUNG" error="Maximal 1.000 Zeichen sind erlaubt! (inkl. Leerzeichen)" promptTitle="Hinweis" prompt="Maximal 1.000 Zeichen erlaubt (ungefähr 150 Wörter)" sqref="D9:AL9 D12:AL12">
      <formula1>0</formula1>
      <formula2>1000</formula2>
    </dataValidation>
    <dataValidation type="whole" allowBlank="1" showErrorMessage="1" errorTitle="WARNUNG" error="Nur ganze Zahlen größer oder gleich 0 erlaubt" promptTitle="Hinweis:" prompt="Bei Tagessätzen über 1.000 € muss die Höhe seperat begründet werden." sqref="X50:AA50">
      <formula1>0</formula1>
      <formula2>999999999</formula2>
    </dataValidation>
  </dataValidations>
  <printOptions horizontalCentered="1"/>
  <pageMargins left="0.23622047244094491" right="0.23622047244094491" top="0.74803149606299213" bottom="0.74803149606299213" header="0.31496062992125984" footer="0.31496062992125984"/>
  <pageSetup paperSize="9" scale="75" fitToHeight="0" orientation="portrait" r:id="rId1"/>
  <headerFooter>
    <oddFooter>&amp;CSeite &amp;P von &amp;N</oddFooter>
  </headerFooter>
  <rowBreaks count="3" manualBreakCount="3">
    <brk id="28" min="1" max="38" man="1"/>
    <brk id="81" min="1" max="38" man="1"/>
    <brk id="135"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0116" r:id="rId4" name="Check Box 4">
              <controlPr defaultSize="0" autoFill="0" autoLine="0" autoPict="0" altText="Checkbox zum Ankreuzen">
                <anchor moveWithCells="1">
                  <from>
                    <xdr:col>12</xdr:col>
                    <xdr:colOff>28575</xdr:colOff>
                    <xdr:row>12</xdr:row>
                    <xdr:rowOff>0</xdr:rowOff>
                  </from>
                  <to>
                    <xdr:col>13</xdr:col>
                    <xdr:colOff>28575</xdr:colOff>
                    <xdr:row>12</xdr:row>
                    <xdr:rowOff>219075</xdr:rowOff>
                  </to>
                </anchor>
              </controlPr>
            </control>
          </mc:Choice>
        </mc:AlternateContent>
        <mc:AlternateContent xmlns:mc="http://schemas.openxmlformats.org/markup-compatibility/2006">
          <mc:Choice Requires="x14">
            <control shapeId="90118" r:id="rId5" name="Check Box 6">
              <controlPr defaultSize="0" autoFill="0" autoLine="0" autoPict="0" altText="Checkbox zum Ankreuzen">
                <anchor moveWithCells="1">
                  <from>
                    <xdr:col>16</xdr:col>
                    <xdr:colOff>28575</xdr:colOff>
                    <xdr:row>12</xdr:row>
                    <xdr:rowOff>0</xdr:rowOff>
                  </from>
                  <to>
                    <xdr:col>17</xdr:col>
                    <xdr:colOff>28575</xdr:colOff>
                    <xdr:row>12</xdr:row>
                    <xdr:rowOff>219075</xdr:rowOff>
                  </to>
                </anchor>
              </controlPr>
            </control>
          </mc:Choice>
        </mc:AlternateContent>
        <mc:AlternateContent xmlns:mc="http://schemas.openxmlformats.org/markup-compatibility/2006">
          <mc:Choice Requires="x14">
            <control shapeId="90119" r:id="rId6" name="Check Box 7">
              <controlPr defaultSize="0" autoFill="0" autoLine="0" autoPict="0" altText="Checkbox zum Ankreuzen">
                <anchor moveWithCells="1">
                  <from>
                    <xdr:col>21</xdr:col>
                    <xdr:colOff>28575</xdr:colOff>
                    <xdr:row>12</xdr:row>
                    <xdr:rowOff>28575</xdr:rowOff>
                  </from>
                  <to>
                    <xdr:col>22</xdr:col>
                    <xdr:colOff>28575</xdr:colOff>
                    <xdr:row>12</xdr:row>
                    <xdr:rowOff>228600</xdr:rowOff>
                  </to>
                </anchor>
              </controlPr>
            </control>
          </mc:Choice>
        </mc:AlternateContent>
        <mc:AlternateContent xmlns:mc="http://schemas.openxmlformats.org/markup-compatibility/2006">
          <mc:Choice Requires="x14">
            <control shapeId="90120" r:id="rId7" name="Check Box 8">
              <controlPr defaultSize="0" autoFill="0" autoLine="0" autoPict="0" altText="Checkbox zum Ankreuzen">
                <anchor moveWithCells="1">
                  <from>
                    <xdr:col>26</xdr:col>
                    <xdr:colOff>28575</xdr:colOff>
                    <xdr:row>12</xdr:row>
                    <xdr:rowOff>28575</xdr:rowOff>
                  </from>
                  <to>
                    <xdr:col>27</xdr:col>
                    <xdr:colOff>28575</xdr:colOff>
                    <xdr:row>12</xdr:row>
                    <xdr:rowOff>228600</xdr:rowOff>
                  </to>
                </anchor>
              </controlPr>
            </control>
          </mc:Choice>
        </mc:AlternateContent>
        <mc:AlternateContent xmlns:mc="http://schemas.openxmlformats.org/markup-compatibility/2006">
          <mc:Choice Requires="x14">
            <control shapeId="90121" r:id="rId8" name="Check Box 9">
              <controlPr defaultSize="0" autoFill="0" autoLine="0" autoPict="0" altText="Checkbox zum Ankreuzen">
                <anchor moveWithCells="1">
                  <from>
                    <xdr:col>33</xdr:col>
                    <xdr:colOff>0</xdr:colOff>
                    <xdr:row>12</xdr:row>
                    <xdr:rowOff>28575</xdr:rowOff>
                  </from>
                  <to>
                    <xdr:col>34</xdr:col>
                    <xdr:colOff>0</xdr:colOff>
                    <xdr:row>12</xdr:row>
                    <xdr:rowOff>228600</xdr:rowOff>
                  </to>
                </anchor>
              </controlPr>
            </control>
          </mc:Choice>
        </mc:AlternateContent>
        <mc:AlternateContent xmlns:mc="http://schemas.openxmlformats.org/markup-compatibility/2006">
          <mc:Choice Requires="x14">
            <control shapeId="90122" r:id="rId9" name="Check Box 10">
              <controlPr defaultSize="0" autoFill="0" autoLine="0" autoPict="0" altText="Checkbox zum Ankreuzen">
                <anchor moveWithCells="1">
                  <from>
                    <xdr:col>36</xdr:col>
                    <xdr:colOff>28575</xdr:colOff>
                    <xdr:row>40</xdr:row>
                    <xdr:rowOff>180975</xdr:rowOff>
                  </from>
                  <to>
                    <xdr:col>37</xdr:col>
                    <xdr:colOff>28575</xdr:colOff>
                    <xdr:row>40</xdr:row>
                    <xdr:rowOff>381000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7BF4B6A3-6DA5-41B8-8F30-B69372DE0FE0}">
            <xm:f>IF(AND(M34&lt;&gt;"", M34&lt;='A | Basisdaten'!$X$12, OR($M34="", $X34="", $M34&lt;=$X34)), TRUE,FALSE)</xm:f>
            <x14:dxf>
              <fill>
                <patternFill>
                  <bgColor theme="4" tint="0.79998168889431442"/>
                </patternFill>
              </fill>
            </x14:dxf>
          </x14:cfRule>
          <xm:sqref>M141 X141 M115 X115 M34 M48 X48 M61 X61 M74 X74 M87 X87 M100 X100</xm:sqref>
        </x14:conditionalFormatting>
        <x14:conditionalFormatting xmlns:xm="http://schemas.microsoft.com/office/excel/2006/main">
          <x14:cfRule type="expression" priority="9" id="{2576DFDA-ACC4-4636-BF1E-2BF31A5A4FEF}">
            <xm:f>IF(AND(M128&lt;&gt;"", M128&lt;='A | Basisdaten'!$X$12, OR($M128="", $X128="", $M128&lt;=$X128)), TRUE,FALSE)</xm:f>
            <x14:dxf>
              <fill>
                <patternFill>
                  <bgColor theme="4" tint="0.79998168889431442"/>
                </patternFill>
              </fill>
            </x14:dxf>
          </x14:cfRule>
          <xm:sqref>M128</xm:sqref>
        </x14:conditionalFormatting>
        <x14:conditionalFormatting xmlns:xm="http://schemas.microsoft.com/office/excel/2006/main">
          <x14:cfRule type="expression" priority="7" id="{A57D37AF-05C7-4598-BFB9-C9DA635C2E0F}">
            <xm:f>IF(AND(X128&lt;&gt;"", X128&lt;='A | Basisdaten'!$X$12, OR($M128="", $X128="", $M128&lt;=$X128)), TRUE,FALSE)</xm:f>
            <x14:dxf>
              <fill>
                <patternFill>
                  <bgColor theme="4" tint="0.79998168889431442"/>
                </patternFill>
              </fill>
            </x14:dxf>
          </x14:cfRule>
          <xm:sqref>X128</xm:sqref>
        </x14:conditionalFormatting>
        <x14:conditionalFormatting xmlns:xm="http://schemas.microsoft.com/office/excel/2006/main">
          <x14:cfRule type="expression" priority="5" id="{D46A22EE-16B2-48FA-8C6D-0C5D3285DB0A}">
            <xm:f>IF(AND(M130&lt;&gt;"", M130&lt;='A | Basisdaten'!$X$12, OR($M130="", $X130="", $M130&lt;=$X130)), TRUE,FALSE)</xm:f>
            <x14:dxf>
              <fill>
                <patternFill>
                  <bgColor theme="4" tint="0.79998168889431442"/>
                </patternFill>
              </fill>
            </x14:dxf>
          </x14:cfRule>
          <xm:sqref>M130</xm:sqref>
        </x14:conditionalFormatting>
        <x14:conditionalFormatting xmlns:xm="http://schemas.microsoft.com/office/excel/2006/main">
          <x14:cfRule type="expression" priority="3" id="{65C3ACA4-B23A-4C62-9B91-B3BB3155CDDC}">
            <xm:f>IF(AND(X130&lt;&gt;"", X130&lt;='A | Basisdaten'!$X$12, OR($M130="", $X130="", $M130&lt;=$X130)), TRUE,FALSE)</xm:f>
            <x14:dxf>
              <fill>
                <patternFill>
                  <bgColor theme="4" tint="0.79998168889431442"/>
                </patternFill>
              </fill>
            </x14:dxf>
          </x14:cfRule>
          <xm:sqref>X130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79998168889431442"/>
    <pageSetUpPr fitToPage="1"/>
  </sheetPr>
  <dimension ref="A1:AX46"/>
  <sheetViews>
    <sheetView showGridLines="0" zoomScaleNormal="100" zoomScaleSheetLayoutView="100" workbookViewId="0"/>
  </sheetViews>
  <sheetFormatPr baseColWidth="10" defaultColWidth="11.42578125" defaultRowHeight="12" x14ac:dyDescent="0.2"/>
  <cols>
    <col min="1" max="20" width="3.42578125" style="32" customWidth="1"/>
    <col min="21" max="26" width="3.42578125" style="32" hidden="1" customWidth="1"/>
    <col min="27" max="29" width="3.42578125" style="32" customWidth="1"/>
    <col min="30" max="30" width="3.42578125" style="67" customWidth="1"/>
    <col min="31" max="46" width="3.42578125" style="32" customWidth="1"/>
    <col min="47" max="47" width="92.140625" style="32" customWidth="1"/>
    <col min="48" max="48" width="3.42578125" style="32" customWidth="1"/>
    <col min="49" max="49" width="14.42578125" style="32" hidden="1" customWidth="1"/>
    <col min="50" max="50" width="11.42578125" style="32" hidden="1" customWidth="1"/>
    <col min="51" max="16384" width="11.42578125" style="32"/>
  </cols>
  <sheetData>
    <row r="1" spans="1:50" x14ac:dyDescent="0.2">
      <c r="A1" s="263"/>
    </row>
    <row r="2" spans="1:50" ht="12" customHeight="1" x14ac:dyDescent="0.25">
      <c r="C2" s="31"/>
      <c r="D2"/>
      <c r="E2"/>
      <c r="F2"/>
      <c r="G2"/>
      <c r="H2"/>
      <c r="I2"/>
      <c r="J2"/>
      <c r="K2"/>
      <c r="L2"/>
      <c r="M2"/>
      <c r="N2"/>
      <c r="O2"/>
      <c r="P2"/>
      <c r="Q2"/>
      <c r="R2"/>
      <c r="S2"/>
      <c r="T2"/>
      <c r="U2"/>
      <c r="V2"/>
      <c r="W2"/>
      <c r="X2"/>
      <c r="Y2"/>
      <c r="Z2"/>
      <c r="AA2"/>
      <c r="AB2"/>
      <c r="AC2"/>
      <c r="AD2"/>
      <c r="AE2"/>
      <c r="AF2"/>
      <c r="AG2"/>
      <c r="AH2"/>
      <c r="AI2"/>
      <c r="AJ2"/>
      <c r="AK2"/>
      <c r="AL2"/>
      <c r="AM2"/>
      <c r="AN2"/>
      <c r="AO2"/>
      <c r="AP2"/>
      <c r="AQ2"/>
      <c r="AR2"/>
      <c r="AW2" s="33"/>
      <c r="AX2" s="33"/>
    </row>
    <row r="3" spans="1:50" ht="12" customHeight="1" x14ac:dyDescent="0.25">
      <c r="C3" s="166" t="s">
        <v>289</v>
      </c>
      <c r="D3"/>
      <c r="E3"/>
      <c r="F3"/>
      <c r="G3"/>
      <c r="H3"/>
      <c r="I3"/>
      <c r="J3"/>
      <c r="K3"/>
      <c r="L3"/>
      <c r="M3"/>
      <c r="N3"/>
      <c r="O3"/>
      <c r="P3"/>
      <c r="Q3"/>
      <c r="R3"/>
      <c r="S3"/>
      <c r="T3"/>
      <c r="U3"/>
      <c r="V3"/>
      <c r="W3"/>
      <c r="X3"/>
      <c r="Y3"/>
      <c r="Z3"/>
      <c r="AA3"/>
      <c r="AB3"/>
      <c r="AC3"/>
      <c r="AD3"/>
      <c r="AE3"/>
      <c r="AF3"/>
      <c r="AG3"/>
      <c r="AH3"/>
      <c r="AI3"/>
      <c r="AJ3"/>
      <c r="AK3"/>
      <c r="AL3"/>
      <c r="AM3"/>
      <c r="AN3"/>
      <c r="AO3"/>
      <c r="AP3"/>
      <c r="AQ3"/>
      <c r="AR3" s="264" t="s">
        <v>419</v>
      </c>
      <c r="AW3" s="34" t="s">
        <v>56</v>
      </c>
      <c r="AX3" s="34" t="s">
        <v>54</v>
      </c>
    </row>
    <row r="4" spans="1:50" s="9" customFormat="1" ht="30" customHeight="1" x14ac:dyDescent="0.25">
      <c r="C4" s="346" t="s">
        <v>96</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U4" s="8"/>
    </row>
    <row r="5" spans="1:50" customFormat="1" ht="75" customHeight="1" x14ac:dyDescent="0.25">
      <c r="C5" s="558" t="s">
        <v>255</v>
      </c>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row>
    <row r="6" spans="1:50" customFormat="1" ht="20.100000000000001" customHeight="1" x14ac:dyDescent="0.25">
      <c r="AU6" s="158" t="s">
        <v>163</v>
      </c>
    </row>
    <row r="7" spans="1:50" s="9" customFormat="1" ht="15.75" x14ac:dyDescent="0.25">
      <c r="C7"/>
      <c r="D7"/>
      <c r="E7"/>
      <c r="F7"/>
      <c r="G7"/>
      <c r="H7"/>
      <c r="I7"/>
      <c r="J7"/>
      <c r="K7"/>
      <c r="L7"/>
      <c r="M7"/>
      <c r="N7"/>
      <c r="O7"/>
      <c r="P7"/>
      <c r="Q7"/>
      <c r="R7"/>
      <c r="S7"/>
      <c r="T7" s="102"/>
      <c r="U7"/>
      <c r="V7"/>
      <c r="W7"/>
      <c r="X7"/>
      <c r="Y7"/>
      <c r="Z7"/>
      <c r="AA7" s="547" t="s">
        <v>90</v>
      </c>
      <c r="AB7" s="548"/>
      <c r="AC7" s="548"/>
      <c r="AD7" s="548"/>
      <c r="AE7" s="548"/>
      <c r="AF7" s="548"/>
      <c r="AG7" s="548"/>
      <c r="AH7" s="548"/>
      <c r="AI7" s="548"/>
      <c r="AJ7" s="548"/>
      <c r="AK7" s="548"/>
      <c r="AL7" s="548"/>
      <c r="AM7" s="548"/>
      <c r="AN7" s="548"/>
      <c r="AO7" s="548"/>
      <c r="AP7" s="548"/>
      <c r="AQ7" s="548"/>
      <c r="AR7" s="549"/>
      <c r="AU7" s="522" t="s">
        <v>342</v>
      </c>
    </row>
    <row r="8" spans="1:50" s="9" customFormat="1" ht="15" customHeight="1" thickBot="1" x14ac:dyDescent="0.3">
      <c r="C8"/>
      <c r="D8" s="79" t="s">
        <v>91</v>
      </c>
      <c r="E8" s="80"/>
      <c r="F8" s="80"/>
      <c r="G8" s="80"/>
      <c r="H8" s="80"/>
      <c r="I8" s="73"/>
      <c r="J8" s="80"/>
      <c r="K8" s="80"/>
      <c r="L8" s="80"/>
      <c r="M8" s="80"/>
      <c r="N8" s="80"/>
      <c r="O8" s="80"/>
      <c r="P8" s="80"/>
      <c r="Q8" s="80"/>
      <c r="R8" s="80"/>
      <c r="S8" s="80"/>
      <c r="T8" s="103"/>
      <c r="U8" s="559" t="s">
        <v>129</v>
      </c>
      <c r="V8" s="559"/>
      <c r="W8" s="325" t="s">
        <v>92</v>
      </c>
      <c r="X8" s="325"/>
      <c r="Y8" s="325" t="s">
        <v>93</v>
      </c>
      <c r="Z8" s="326"/>
      <c r="AA8" s="81">
        <v>1</v>
      </c>
      <c r="AB8" s="82">
        <v>2</v>
      </c>
      <c r="AC8" s="82">
        <v>3</v>
      </c>
      <c r="AD8" s="82">
        <v>4</v>
      </c>
      <c r="AE8" s="82">
        <v>5</v>
      </c>
      <c r="AF8" s="82">
        <v>6</v>
      </c>
      <c r="AG8" s="82">
        <v>7</v>
      </c>
      <c r="AH8" s="82">
        <v>8</v>
      </c>
      <c r="AI8" s="82">
        <v>9</v>
      </c>
      <c r="AJ8" s="82">
        <v>10</v>
      </c>
      <c r="AK8" s="82">
        <v>11</v>
      </c>
      <c r="AL8" s="82">
        <v>12</v>
      </c>
      <c r="AM8" s="82">
        <v>13</v>
      </c>
      <c r="AN8" s="82">
        <v>14</v>
      </c>
      <c r="AO8" s="82">
        <v>15</v>
      </c>
      <c r="AP8" s="82">
        <v>16</v>
      </c>
      <c r="AQ8" s="82">
        <v>17</v>
      </c>
      <c r="AR8" s="104">
        <v>18</v>
      </c>
      <c r="AU8" s="523"/>
    </row>
    <row r="9" spans="1:50" s="9" customFormat="1" ht="15" customHeight="1" x14ac:dyDescent="0.25">
      <c r="D9" s="551">
        <v>1</v>
      </c>
      <c r="E9" s="539" t="str">
        <f>'B | Arbeitsplan'!$M30</f>
        <v>Projektmanagement und Auftragsvergabe (Eigenleistung)</v>
      </c>
      <c r="F9" s="540"/>
      <c r="G9" s="540"/>
      <c r="H9" s="540"/>
      <c r="I9" s="540"/>
      <c r="J9" s="540"/>
      <c r="K9" s="540"/>
      <c r="L9" s="540"/>
      <c r="M9" s="540"/>
      <c r="N9" s="540"/>
      <c r="O9" s="540"/>
      <c r="P9" s="540"/>
      <c r="Q9" s="540"/>
      <c r="R9" s="540"/>
      <c r="S9" s="540"/>
      <c r="T9" s="541"/>
      <c r="U9" s="550" t="s">
        <v>130</v>
      </c>
      <c r="V9" s="550"/>
      <c r="W9" s="550">
        <f>'B | Arbeitsplan'!M34</f>
        <v>0</v>
      </c>
      <c r="X9" s="550"/>
      <c r="Y9" s="528">
        <f>'B | Arbeitsplan'!X34</f>
        <v>0</v>
      </c>
      <c r="Z9" s="529"/>
      <c r="AA9" s="83"/>
      <c r="AB9" s="84"/>
      <c r="AC9" s="84"/>
      <c r="AD9" s="84"/>
      <c r="AE9" s="84"/>
      <c r="AF9" s="84"/>
      <c r="AG9" s="84"/>
      <c r="AH9" s="84"/>
      <c r="AI9" s="84"/>
      <c r="AJ9" s="84"/>
      <c r="AK9" s="84"/>
      <c r="AL9" s="84"/>
      <c r="AM9" s="84"/>
      <c r="AN9" s="84"/>
      <c r="AO9" s="84"/>
      <c r="AP9" s="84"/>
      <c r="AQ9" s="84"/>
      <c r="AR9" s="105"/>
      <c r="AU9" s="249"/>
    </row>
    <row r="10" spans="1:50" s="9" customFormat="1" ht="15" customHeight="1" x14ac:dyDescent="0.25">
      <c r="D10" s="552"/>
      <c r="E10" s="546" t="str">
        <f>'B | Arbeitsplan'!$G37</f>
        <v>M1.1</v>
      </c>
      <c r="F10" s="535"/>
      <c r="G10" s="535">
        <f>'B | Arbeitsplan'!$M37</f>
        <v>0</v>
      </c>
      <c r="H10" s="535"/>
      <c r="I10" s="535"/>
      <c r="J10" s="535"/>
      <c r="K10" s="535"/>
      <c r="L10" s="535"/>
      <c r="M10" s="535"/>
      <c r="N10" s="535"/>
      <c r="O10" s="535"/>
      <c r="P10" s="535"/>
      <c r="Q10" s="535"/>
      <c r="R10" s="535"/>
      <c r="S10" s="535"/>
      <c r="T10" s="536"/>
      <c r="U10" s="524" t="s">
        <v>130</v>
      </c>
      <c r="V10" s="524"/>
      <c r="W10" s="524">
        <f>'B | Arbeitsplan'!AH37</f>
        <v>0</v>
      </c>
      <c r="X10" s="525"/>
      <c r="Y10" s="526"/>
      <c r="Z10" s="527"/>
      <c r="AA10" s="278" t="str">
        <f>IF(AND($W10=AA$8, OR(AA$8&lt;='A | Basisdaten'!$X$12,'A | Basisdaten'!$X$12=""), $U10="Ja"), "t", "")</f>
        <v/>
      </c>
      <c r="AB10" s="279" t="str">
        <f>IF(AND($W10=AB$8, OR(AB$8&lt;='A | Basisdaten'!$X$12,'A | Basisdaten'!$X$12=""), $U10="Ja"), "t", "")</f>
        <v/>
      </c>
      <c r="AC10" s="85"/>
      <c r="AD10" s="280" t="str">
        <f>IF(AND($W10=AD$8, OR(AD$8&lt;='A | Basisdaten'!$X$12,'A | Basisdaten'!$X$12=""), $U10="Ja"), "t", "")</f>
        <v/>
      </c>
      <c r="AE10" s="279" t="str">
        <f>IF(AND($W10=AE$8, OR(AE$8&lt;='A | Basisdaten'!$X$12,'A | Basisdaten'!$X$12=""), $U10="Ja"), "t", "")</f>
        <v/>
      </c>
      <c r="AF10" s="279" t="str">
        <f>IF(AND($W10=AF$8, OR(AF$8&lt;='A | Basisdaten'!$X$12,'A | Basisdaten'!$X$12=""), $U10="Ja"), "t", "")</f>
        <v/>
      </c>
      <c r="AG10" s="279" t="str">
        <f>IF(AND($W10=AG$8, OR(AG$8&lt;='A | Basisdaten'!$X$12,'A | Basisdaten'!$X$12=""), $U10="Ja"), "t", "")</f>
        <v/>
      </c>
      <c r="AH10" s="279" t="str">
        <f>IF(AND($W10=AH$8, OR(AH$8&lt;='A | Basisdaten'!$X$12,'A | Basisdaten'!$X$12=""), $U10="Ja"), "t", "")</f>
        <v/>
      </c>
      <c r="AI10" s="279" t="str">
        <f>IF(AND($W10=AI$8, OR(AI$8&lt;='A | Basisdaten'!$X$12,'A | Basisdaten'!$X$12=""), $U10="Ja"), "t", "")</f>
        <v/>
      </c>
      <c r="AJ10" s="279" t="str">
        <f>IF(AND($W10=AJ$8, OR(AJ$8&lt;='A | Basisdaten'!$X$12,'A | Basisdaten'!$X$12=""), $U10="Ja"), "t", "")</f>
        <v/>
      </c>
      <c r="AK10" s="279" t="str">
        <f>IF(AND($W10=AK$8, OR(AK$8&lt;='A | Basisdaten'!$X$12,'A | Basisdaten'!$X$12=""), $U10="Ja"), "t", "")</f>
        <v/>
      </c>
      <c r="AL10" s="279" t="str">
        <f>IF(AND($W10=AL$8, OR(AL$8&lt;='A | Basisdaten'!$X$12,'A | Basisdaten'!$X$12=""), $U10="Ja"), "t", "")</f>
        <v/>
      </c>
      <c r="AM10" s="279" t="str">
        <f>IF(AND($W10=AM$8, OR(AM$8&lt;='A | Basisdaten'!$X$12,'A | Basisdaten'!$X$12=""), $U10="Ja"), "t", "")</f>
        <v/>
      </c>
      <c r="AN10" s="279" t="str">
        <f>IF(AND($W10=AN$8, OR(AN$8&lt;='A | Basisdaten'!$X$12,'A | Basisdaten'!$X$12=""), $U10="Ja"), "t", "")</f>
        <v/>
      </c>
      <c r="AO10" s="279" t="str">
        <f>IF(AND($W10=AO$8, OR(AO$8&lt;='A | Basisdaten'!$X$12,'A | Basisdaten'!$X$12=""), $U10="Ja"), "t", "")</f>
        <v/>
      </c>
      <c r="AP10" s="279" t="str">
        <f>IF(AND($W10=AP$8, OR(AP$8&lt;='A | Basisdaten'!$X$12,'A | Basisdaten'!$X$12=""), $U10="Ja"), "t", "")</f>
        <v/>
      </c>
      <c r="AQ10" s="279" t="str">
        <f>IF(AND($W10=AQ$8, OR(AQ$8&lt;='A | Basisdaten'!$X$12,'A | Basisdaten'!$X$12=""), $U10="Ja"), "t", "")</f>
        <v/>
      </c>
      <c r="AR10" s="281" t="str">
        <f>IF(AND($W10=AR$8, OR(AR$8&lt;='A | Basisdaten'!$X$12,'A | Basisdaten'!$X$12=""), $U10="Ja"), "t", "")</f>
        <v/>
      </c>
      <c r="AU10" s="249"/>
    </row>
    <row r="11" spans="1:50" s="9" customFormat="1" ht="15" customHeight="1" x14ac:dyDescent="0.25">
      <c r="D11" s="552"/>
      <c r="E11" s="546" t="str">
        <f>IF(U11="Nein", "", 'B | Arbeitsplan'!$G38)</f>
        <v/>
      </c>
      <c r="F11" s="535"/>
      <c r="G11" s="535">
        <f>'B | Arbeitsplan'!$M38</f>
        <v>0</v>
      </c>
      <c r="H11" s="535"/>
      <c r="I11" s="535"/>
      <c r="J11" s="535"/>
      <c r="K11" s="535"/>
      <c r="L11" s="535"/>
      <c r="M11" s="535"/>
      <c r="N11" s="535"/>
      <c r="O11" s="535"/>
      <c r="P11" s="535"/>
      <c r="Q11" s="535"/>
      <c r="R11" s="535"/>
      <c r="S11" s="535"/>
      <c r="T11" s="536"/>
      <c r="U11" s="525" t="str">
        <f>IF('B | Arbeitsplan'!$M38="","Nein", "Ja")</f>
        <v>Nein</v>
      </c>
      <c r="V11" s="525"/>
      <c r="W11" s="525">
        <f>'B | Arbeitsplan'!AH38</f>
        <v>0</v>
      </c>
      <c r="X11" s="525"/>
      <c r="Y11" s="530"/>
      <c r="Z11" s="527"/>
      <c r="AA11" s="278" t="str">
        <f>IF(AND($W11=AA$8, OR(AA$8&lt;='A | Basisdaten'!$X$12,'A | Basisdaten'!$X$12=""), $U11="Ja"), "t", "")</f>
        <v/>
      </c>
      <c r="AB11" s="279" t="str">
        <f>IF(AND($W11=AB$8, OR(AB$8&lt;='A | Basisdaten'!$X$12,'A | Basisdaten'!$X$12=""), $U11="Ja"), "t", "")</f>
        <v/>
      </c>
      <c r="AC11" s="279" t="str">
        <f>IF(AND($W11=AC$8, OR(AC$8&lt;='A | Basisdaten'!$X$12,'A | Basisdaten'!$X$12=""), $U11="Ja"), "t", "")</f>
        <v/>
      </c>
      <c r="AD11" s="280" t="str">
        <f>IF(AND($W11=AD$8, OR(AD$8&lt;='A | Basisdaten'!$X$12,'A | Basisdaten'!$X$12=""), $U11="Ja"), "t", "")</f>
        <v/>
      </c>
      <c r="AE11" s="279" t="str">
        <f>IF(AND($W11=AE$8, OR(AE$8&lt;='A | Basisdaten'!$X$12,'A | Basisdaten'!$X$12=""), $U11="Ja"), "t", "")</f>
        <v/>
      </c>
      <c r="AF11" s="279" t="str">
        <f>IF(AND($W11=AF$8, OR(AF$8&lt;='A | Basisdaten'!$X$12,'A | Basisdaten'!$X$12=""), $U11="Ja"), "t", "")</f>
        <v/>
      </c>
      <c r="AG11" s="279" t="str">
        <f>IF(AND($W11=AG$8, OR(AG$8&lt;='A | Basisdaten'!$X$12,'A | Basisdaten'!$X$12=""), $U11="Ja"), "t", "")</f>
        <v/>
      </c>
      <c r="AH11" s="279" t="str">
        <f>IF(AND($W11=AH$8, OR(AH$8&lt;='A | Basisdaten'!$X$12,'A | Basisdaten'!$X$12=""), $U11="Ja"), "t", "")</f>
        <v/>
      </c>
      <c r="AI11" s="279" t="str">
        <f>IF(AND($W11=AI$8, OR(AI$8&lt;='A | Basisdaten'!$X$12,'A | Basisdaten'!$X$12=""), $U11="Ja"), "t", "")</f>
        <v/>
      </c>
      <c r="AJ11" s="279" t="str">
        <f>IF(AND($W11=AJ$8, OR(AJ$8&lt;='A | Basisdaten'!$X$12,'A | Basisdaten'!$X$12=""), $U11="Ja"), "t", "")</f>
        <v/>
      </c>
      <c r="AK11" s="279" t="str">
        <f>IF(AND($W11=AK$8, OR(AK$8&lt;='A | Basisdaten'!$X$12,'A | Basisdaten'!$X$12=""), $U11="Ja"), "t", "")</f>
        <v/>
      </c>
      <c r="AL11" s="279" t="str">
        <f>IF(AND($W11=AL$8, OR(AL$8&lt;='A | Basisdaten'!$X$12,'A | Basisdaten'!$X$12=""), $U11="Ja"), "t", "")</f>
        <v/>
      </c>
      <c r="AM11" s="279" t="str">
        <f>IF(AND($W11=AM$8, OR(AM$8&lt;='A | Basisdaten'!$X$12,'A | Basisdaten'!$X$12=""), $U11="Ja"), "t", "")</f>
        <v/>
      </c>
      <c r="AN11" s="279" t="str">
        <f>IF(AND($W11=AN$8, OR(AN$8&lt;='A | Basisdaten'!$X$12,'A | Basisdaten'!$X$12=""), $U11="Ja"), "t", "")</f>
        <v/>
      </c>
      <c r="AO11" s="279" t="str">
        <f>IF(AND($W11=AO$8, OR(AO$8&lt;='A | Basisdaten'!$X$12,'A | Basisdaten'!$X$12=""), $U11="Ja"), "t", "")</f>
        <v/>
      </c>
      <c r="AP11" s="279" t="str">
        <f>IF(AND($W11=AP$8, OR(AP$8&lt;='A | Basisdaten'!$X$12,'A | Basisdaten'!$X$12=""), $U11="Ja"), "t", "")</f>
        <v/>
      </c>
      <c r="AQ11" s="279" t="str">
        <f>IF(AND($W11=AQ$8, OR(AQ$8&lt;='A | Basisdaten'!$X$12,'A | Basisdaten'!$X$12=""), $U11="Ja"), "t", "")</f>
        <v/>
      </c>
      <c r="AR11" s="281" t="str">
        <f>IF(AND($W11=AR$8, OR(AR$8&lt;='A | Basisdaten'!$X$12,'A | Basisdaten'!$X$12=""), $U11="Ja"), "t", "")</f>
        <v/>
      </c>
      <c r="AU11" s="249"/>
    </row>
    <row r="12" spans="1:50" s="9" customFormat="1" ht="15" customHeight="1" thickBot="1" x14ac:dyDescent="0.3">
      <c r="D12" s="553"/>
      <c r="E12" s="545" t="str">
        <f>IF(U12="Nein", "", 'B | Arbeitsplan'!$G39)</f>
        <v/>
      </c>
      <c r="F12" s="537"/>
      <c r="G12" s="537">
        <f>'B | Arbeitsplan'!$M39</f>
        <v>0</v>
      </c>
      <c r="H12" s="537"/>
      <c r="I12" s="537"/>
      <c r="J12" s="537"/>
      <c r="K12" s="537"/>
      <c r="L12" s="537"/>
      <c r="M12" s="537"/>
      <c r="N12" s="537"/>
      <c r="O12" s="537"/>
      <c r="P12" s="537"/>
      <c r="Q12" s="537"/>
      <c r="R12" s="537"/>
      <c r="S12" s="537"/>
      <c r="T12" s="538"/>
      <c r="U12" s="534" t="str">
        <f>IF('B | Arbeitsplan'!$M39="","Nein", "Ja")</f>
        <v>Nein</v>
      </c>
      <c r="V12" s="534"/>
      <c r="W12" s="534">
        <f>'B | Arbeitsplan'!AH39</f>
        <v>0</v>
      </c>
      <c r="X12" s="534"/>
      <c r="Y12" s="531"/>
      <c r="Z12" s="532"/>
      <c r="AA12" s="282" t="str">
        <f>IF(AND($W12=AA$8, OR(AA$8&lt;='A | Basisdaten'!$X$12,'A | Basisdaten'!$X$12=""), $U12="Ja"), "t", "")</f>
        <v/>
      </c>
      <c r="AB12" s="283" t="str">
        <f>IF(AND($W12=AB$8, OR(AB$8&lt;='A | Basisdaten'!$X$12,'A | Basisdaten'!$X$12=""), $U12="Ja"), "t", "")</f>
        <v/>
      </c>
      <c r="AC12" s="283" t="str">
        <f>IF(AND($W12=AC$8, OR(AC$8&lt;='A | Basisdaten'!$X$12,'A | Basisdaten'!$X$12=""), $U12="Ja"), "t", "")</f>
        <v/>
      </c>
      <c r="AD12" s="283" t="str">
        <f>IF(AND($W12=AD$8, OR(AD$8&lt;='A | Basisdaten'!$X$12,'A | Basisdaten'!$X$12=""), $U12="Ja"), "t", "")</f>
        <v/>
      </c>
      <c r="AE12" s="283" t="str">
        <f>IF(AND($W12=AE$8, OR(AE$8&lt;='A | Basisdaten'!$X$12,'A | Basisdaten'!$X$12=""), $U12="Ja"), "t", "")</f>
        <v/>
      </c>
      <c r="AF12" s="283" t="str">
        <f>IF(AND($W12=AF$8, OR(AF$8&lt;='A | Basisdaten'!$X$12,'A | Basisdaten'!$X$12=""), $U12="Ja"), "t", "")</f>
        <v/>
      </c>
      <c r="AG12" s="283" t="str">
        <f>IF(AND($W12=AG$8, OR(AG$8&lt;='A | Basisdaten'!$X$12,'A | Basisdaten'!$X$12=""), $U12="Ja"), "t", "")</f>
        <v/>
      </c>
      <c r="AH12" s="283" t="str">
        <f>IF(AND($W12=AH$8, OR(AH$8&lt;='A | Basisdaten'!$X$12,'A | Basisdaten'!$X$12=""), $U12="Ja"), "t", "")</f>
        <v/>
      </c>
      <c r="AI12" s="283" t="str">
        <f>IF(AND($W12=AI$8, OR(AI$8&lt;='A | Basisdaten'!$X$12,'A | Basisdaten'!$X$12=""), $U12="Ja"), "t", "")</f>
        <v/>
      </c>
      <c r="AJ12" s="283" t="str">
        <f>IF(AND($W12=AJ$8, OR(AJ$8&lt;='A | Basisdaten'!$X$12,'A | Basisdaten'!$X$12=""), $U12="Ja"), "t", "")</f>
        <v/>
      </c>
      <c r="AK12" s="283" t="str">
        <f>IF(AND($W12=AK$8, OR(AK$8&lt;='A | Basisdaten'!$X$12,'A | Basisdaten'!$X$12=""), $U12="Ja"), "t", "")</f>
        <v/>
      </c>
      <c r="AL12" s="283" t="str">
        <f>IF(AND($W12=AL$8, OR(AL$8&lt;='A | Basisdaten'!$X$12,'A | Basisdaten'!$X$12=""), $U12="Ja"), "t", "")</f>
        <v/>
      </c>
      <c r="AM12" s="283" t="str">
        <f>IF(AND($W12=AM$8, OR(AM$8&lt;='A | Basisdaten'!$X$12,'A | Basisdaten'!$X$12=""), $U12="Ja"), "t", "")</f>
        <v/>
      </c>
      <c r="AN12" s="283" t="str">
        <f>IF(AND($W12=AN$8, OR(AN$8&lt;='A | Basisdaten'!$X$12,'A | Basisdaten'!$X$12=""), $U12="Ja"), "t", "")</f>
        <v/>
      </c>
      <c r="AO12" s="283" t="str">
        <f>IF(AND($W12=AO$8, OR(AO$8&lt;='A | Basisdaten'!$X$12,'A | Basisdaten'!$X$12=""), $U12="Ja"), "t", "")</f>
        <v/>
      </c>
      <c r="AP12" s="283" t="str">
        <f>IF(AND($W12=AP$8, OR(AP$8&lt;='A | Basisdaten'!$X$12,'A | Basisdaten'!$X$12=""), $U12="Ja"), "t", "")</f>
        <v/>
      </c>
      <c r="AQ12" s="283" t="str">
        <f>IF(AND($W12=AQ$8, OR(AQ$8&lt;='A | Basisdaten'!$X$12,'A | Basisdaten'!$X$12=""), $U12="Ja"), "t", "")</f>
        <v/>
      </c>
      <c r="AR12" s="284" t="str">
        <f>IF(AND($W12=AR$8, OR(AR$8&lt;='A | Basisdaten'!$X$12,'A | Basisdaten'!$X$12=""), $U12="Ja"), "t", "")</f>
        <v/>
      </c>
      <c r="AU12" s="249"/>
    </row>
    <row r="13" spans="1:50" s="9" customFormat="1" ht="15" customHeight="1" x14ac:dyDescent="0.25">
      <c r="D13" s="551">
        <v>2</v>
      </c>
      <c r="E13" s="539" t="str">
        <f>'B | Arbeitsplan'!$M44</f>
        <v>Bestandsaufnahme und Betroffenheitsanalyse</v>
      </c>
      <c r="F13" s="540"/>
      <c r="G13" s="540"/>
      <c r="H13" s="540"/>
      <c r="I13" s="540"/>
      <c r="J13" s="540"/>
      <c r="K13" s="540"/>
      <c r="L13" s="540"/>
      <c r="M13" s="540"/>
      <c r="N13" s="540"/>
      <c r="O13" s="540"/>
      <c r="P13" s="540"/>
      <c r="Q13" s="540"/>
      <c r="R13" s="540"/>
      <c r="S13" s="540"/>
      <c r="T13" s="541"/>
      <c r="U13" s="550" t="s">
        <v>130</v>
      </c>
      <c r="V13" s="550"/>
      <c r="W13" s="550">
        <f>'B | Arbeitsplan'!M48</f>
        <v>0</v>
      </c>
      <c r="X13" s="550"/>
      <c r="Y13" s="528">
        <f>'B | Arbeitsplan'!X48</f>
        <v>0</v>
      </c>
      <c r="Z13" s="529"/>
      <c r="AA13" s="83"/>
      <c r="AB13" s="84"/>
      <c r="AC13" s="84"/>
      <c r="AD13" s="84"/>
      <c r="AE13" s="84"/>
      <c r="AF13" s="84"/>
      <c r="AG13" s="84"/>
      <c r="AH13" s="84"/>
      <c r="AI13" s="84"/>
      <c r="AJ13" s="84"/>
      <c r="AK13" s="84"/>
      <c r="AL13" s="84"/>
      <c r="AM13" s="84"/>
      <c r="AN13" s="84"/>
      <c r="AO13" s="84"/>
      <c r="AP13" s="84"/>
      <c r="AQ13" s="84"/>
      <c r="AR13" s="105"/>
      <c r="AU13" s="249"/>
    </row>
    <row r="14" spans="1:50" s="9" customFormat="1" ht="15" customHeight="1" x14ac:dyDescent="0.25">
      <c r="D14" s="552"/>
      <c r="E14" s="546" t="str">
        <f>'B | Arbeitsplan'!$G53</f>
        <v>M2.1</v>
      </c>
      <c r="F14" s="535"/>
      <c r="G14" s="535">
        <f>'B | Arbeitsplan'!$M53</f>
        <v>0</v>
      </c>
      <c r="H14" s="535"/>
      <c r="I14" s="535"/>
      <c r="J14" s="535"/>
      <c r="K14" s="535"/>
      <c r="L14" s="535"/>
      <c r="M14" s="535"/>
      <c r="N14" s="535"/>
      <c r="O14" s="535"/>
      <c r="P14" s="535"/>
      <c r="Q14" s="535"/>
      <c r="R14" s="535"/>
      <c r="S14" s="535"/>
      <c r="T14" s="536"/>
      <c r="U14" s="524" t="s">
        <v>130</v>
      </c>
      <c r="V14" s="524"/>
      <c r="W14" s="524">
        <f>'B | Arbeitsplan'!AH53</f>
        <v>0</v>
      </c>
      <c r="X14" s="525"/>
      <c r="Y14" s="526"/>
      <c r="Z14" s="527"/>
      <c r="AA14" s="278" t="str">
        <f>IF(AND($W14=AA$8, OR(AA$8&lt;='A | Basisdaten'!$X$12, 'A | Basisdaten'!$X$12=""), $U14="Ja"), "t", "")</f>
        <v/>
      </c>
      <c r="AB14" s="279" t="str">
        <f>IF(AND($W14=AB$8, OR(AB$8&lt;='A | Basisdaten'!$X$12, 'A | Basisdaten'!$X$12=""), $U14="Ja"), "t", "")</f>
        <v/>
      </c>
      <c r="AC14" s="85"/>
      <c r="AD14" s="279" t="str">
        <f>IF(AND($W14=AD$8, OR(AD$8&lt;='A | Basisdaten'!$X$12, 'A | Basisdaten'!$X$12=""), $U14="Ja"), "t", "")</f>
        <v/>
      </c>
      <c r="AE14" s="279" t="str">
        <f>IF(AND($W14=AE$8, OR(AE$8&lt;='A | Basisdaten'!$X$12, 'A | Basisdaten'!$X$12=""), $U14="Ja"), "t", "")</f>
        <v/>
      </c>
      <c r="AF14" s="279" t="str">
        <f>IF(AND($W14=AF$8, OR(AF$8&lt;='A | Basisdaten'!$X$12, 'A | Basisdaten'!$X$12=""), $U14="Ja"), "t", "")</f>
        <v/>
      </c>
      <c r="AG14" s="279" t="str">
        <f>IF(AND($W14=AG$8, OR(AG$8&lt;='A | Basisdaten'!$X$12, 'A | Basisdaten'!$X$12=""), $U14="Ja"), "t", "")</f>
        <v/>
      </c>
      <c r="AH14" s="279" t="str">
        <f>IF(AND($W14=AH$8, OR(AH$8&lt;='A | Basisdaten'!$X$12, 'A | Basisdaten'!$X$12=""), $U14="Ja"), "t", "")</f>
        <v/>
      </c>
      <c r="AI14" s="279" t="str">
        <f>IF(AND($W14=AI$8, OR(AI$8&lt;='A | Basisdaten'!$X$12, 'A | Basisdaten'!$X$12=""), $U14="Ja"), "t", "")</f>
        <v/>
      </c>
      <c r="AJ14" s="279" t="str">
        <f>IF(AND($W14=AJ$8, OR(AJ$8&lt;='A | Basisdaten'!$X$12, 'A | Basisdaten'!$X$12=""), $U14="Ja"), "t", "")</f>
        <v/>
      </c>
      <c r="AK14" s="279" t="str">
        <f>IF(AND($W14=AK$8, OR(AK$8&lt;='A | Basisdaten'!$X$12, 'A | Basisdaten'!$X$12=""), $U14="Ja"), "t", "")</f>
        <v/>
      </c>
      <c r="AL14" s="279" t="str">
        <f>IF(AND($W14=AL$8, OR(AL$8&lt;='A | Basisdaten'!$X$12, 'A | Basisdaten'!$X$12=""), $U14="Ja"), "t", "")</f>
        <v/>
      </c>
      <c r="AM14" s="279" t="str">
        <f>IF(AND($W14=AM$8, OR(AM$8&lt;='A | Basisdaten'!$X$12, 'A | Basisdaten'!$X$12=""), $U14="Ja"), "t", "")</f>
        <v/>
      </c>
      <c r="AN14" s="279" t="str">
        <f>IF(AND($W14=AN$8, OR(AN$8&lt;='A | Basisdaten'!$X$12, 'A | Basisdaten'!$X$12=""), $U14="Ja"), "t", "")</f>
        <v/>
      </c>
      <c r="AO14" s="279" t="str">
        <f>IF(AND($W14=AO$8, OR(AO$8&lt;='A | Basisdaten'!$X$12, 'A | Basisdaten'!$X$12=""), $U14="Ja"), "t", "")</f>
        <v/>
      </c>
      <c r="AP14" s="279" t="str">
        <f>IF(AND($W14=AP$8, OR(AP$8&lt;='A | Basisdaten'!$X$12, 'A | Basisdaten'!$X$12=""), $U14="Ja"), "t", "")</f>
        <v/>
      </c>
      <c r="AQ14" s="279" t="str">
        <f>IF(AND($W14=AQ$8, OR(AQ$8&lt;='A | Basisdaten'!$X$12, 'A | Basisdaten'!$X$12=""), $U14="Ja"), "t", "")</f>
        <v/>
      </c>
      <c r="AR14" s="281" t="str">
        <f>IF(AND($W14=AR$8, OR(AR$8&lt;='A | Basisdaten'!$X$12, 'A | Basisdaten'!$X$12=""), $U14="Ja"), "t", "")</f>
        <v/>
      </c>
      <c r="AU14" s="249"/>
    </row>
    <row r="15" spans="1:50" s="9" customFormat="1" ht="15" customHeight="1" thickBot="1" x14ac:dyDescent="0.3">
      <c r="D15" s="553"/>
      <c r="E15" s="545" t="str">
        <f>IF(U15="Nein","", 'B | Arbeitsplan'!$G54)</f>
        <v/>
      </c>
      <c r="F15" s="537"/>
      <c r="G15" s="537">
        <f>'B | Arbeitsplan'!$M54</f>
        <v>0</v>
      </c>
      <c r="H15" s="537"/>
      <c r="I15" s="537"/>
      <c r="J15" s="537"/>
      <c r="K15" s="537"/>
      <c r="L15" s="537"/>
      <c r="M15" s="537"/>
      <c r="N15" s="537"/>
      <c r="O15" s="537"/>
      <c r="P15" s="537"/>
      <c r="Q15" s="537"/>
      <c r="R15" s="537"/>
      <c r="S15" s="537"/>
      <c r="T15" s="538"/>
      <c r="U15" s="534" t="str">
        <f>IF('B | Arbeitsplan'!$M54="","Nein","Ja")</f>
        <v>Nein</v>
      </c>
      <c r="V15" s="534"/>
      <c r="W15" s="525">
        <f>'B | Arbeitsplan'!AH54</f>
        <v>0</v>
      </c>
      <c r="X15" s="525"/>
      <c r="Y15" s="530"/>
      <c r="Z15" s="527"/>
      <c r="AA15" s="282" t="str">
        <f>IF(AND($W15=AA$8, OR(AA$8&lt;='A | Basisdaten'!$X$12, 'A | Basisdaten'!$X$12=""), $U15="Ja"), "t", "")</f>
        <v/>
      </c>
      <c r="AB15" s="283" t="str">
        <f>IF(AND($W15=AB$8, OR(AB$8&lt;='A | Basisdaten'!$X$12, 'A | Basisdaten'!$X$12=""), $U15="Ja"), "t", "")</f>
        <v/>
      </c>
      <c r="AC15" s="283" t="str">
        <f>IF(AND($W15=AC$8, OR(AC$8&lt;='A | Basisdaten'!$X$12, 'A | Basisdaten'!$X$12=""), $U15="Ja"), "t", "")</f>
        <v/>
      </c>
      <c r="AD15" s="283" t="str">
        <f>IF(AND($W15=AD$8, OR(AD$8&lt;='A | Basisdaten'!$X$12, 'A | Basisdaten'!$X$12=""), $U15="Ja"), "t", "")</f>
        <v/>
      </c>
      <c r="AE15" s="283" t="str">
        <f>IF(AND($W15=AE$8, OR(AE$8&lt;='A | Basisdaten'!$X$12, 'A | Basisdaten'!$X$12=""), $U15="Ja"), "t", "")</f>
        <v/>
      </c>
      <c r="AF15" s="283" t="str">
        <f>IF(AND($W15=AF$8, OR(AF$8&lt;='A | Basisdaten'!$X$12, 'A | Basisdaten'!$X$12=""), $U15="Ja"), "t", "")</f>
        <v/>
      </c>
      <c r="AG15" s="283" t="str">
        <f>IF(AND($W15=AG$8, OR(AG$8&lt;='A | Basisdaten'!$X$12, 'A | Basisdaten'!$X$12=""), $U15="Ja"), "t", "")</f>
        <v/>
      </c>
      <c r="AH15" s="283" t="str">
        <f>IF(AND($W15=AH$8, OR(AH$8&lt;='A | Basisdaten'!$X$12, 'A | Basisdaten'!$X$12=""), $U15="Ja"), "t", "")</f>
        <v/>
      </c>
      <c r="AI15" s="283" t="str">
        <f>IF(AND($W15=AI$8, OR(AI$8&lt;='A | Basisdaten'!$X$12, 'A | Basisdaten'!$X$12=""), $U15="Ja"), "t", "")</f>
        <v/>
      </c>
      <c r="AJ15" s="283" t="str">
        <f>IF(AND($W15=AJ$8, OR(AJ$8&lt;='A | Basisdaten'!$X$12, 'A | Basisdaten'!$X$12=""), $U15="Ja"), "t", "")</f>
        <v/>
      </c>
      <c r="AK15" s="283" t="str">
        <f>IF(AND($W15=AK$8, OR(AK$8&lt;='A | Basisdaten'!$X$12, 'A | Basisdaten'!$X$12=""), $U15="Ja"), "t", "")</f>
        <v/>
      </c>
      <c r="AL15" s="283" t="str">
        <f>IF(AND($W15=AL$8, OR(AL$8&lt;='A | Basisdaten'!$X$12, 'A | Basisdaten'!$X$12=""), $U15="Ja"), "t", "")</f>
        <v/>
      </c>
      <c r="AM15" s="283" t="str">
        <f>IF(AND($W15=AM$8, OR(AM$8&lt;='A | Basisdaten'!$X$12, 'A | Basisdaten'!$X$12=""), $U15="Ja"), "t", "")</f>
        <v/>
      </c>
      <c r="AN15" s="283" t="str">
        <f>IF(AND($W15=AN$8, OR(AN$8&lt;='A | Basisdaten'!$X$12, 'A | Basisdaten'!$X$12=""), $U15="Ja"), "t", "")</f>
        <v/>
      </c>
      <c r="AO15" s="283" t="str">
        <f>IF(AND($W15=AO$8, OR(AO$8&lt;='A | Basisdaten'!$X$12, 'A | Basisdaten'!$X$12=""), $U15="Ja"), "t", "")</f>
        <v/>
      </c>
      <c r="AP15" s="283" t="str">
        <f>IF(AND($W15=AP$8, OR(AP$8&lt;='A | Basisdaten'!$X$12, 'A | Basisdaten'!$X$12=""), $U15="Ja"), "t", "")</f>
        <v/>
      </c>
      <c r="AQ15" s="283" t="str">
        <f>IF(AND($W15=AQ$8, OR(AQ$8&lt;='A | Basisdaten'!$X$12, 'A | Basisdaten'!$X$12=""), $U15="Ja"), "t", "")</f>
        <v/>
      </c>
      <c r="AR15" s="284" t="str">
        <f>IF(AND($W15=AR$8, OR(AR$8&lt;='A | Basisdaten'!$X$12, 'A | Basisdaten'!$X$12=""), $U15="Ja"), "t", "")</f>
        <v/>
      </c>
      <c r="AU15" s="249"/>
    </row>
    <row r="16" spans="1:50" s="9" customFormat="1" ht="31.5" customHeight="1" x14ac:dyDescent="0.25">
      <c r="D16" s="551">
        <v>3</v>
      </c>
      <c r="E16" s="542" t="str">
        <f>'B | Arbeitsplan'!$M57</f>
        <v>Entwicklung eines Klimaanpassungsplans inkl. eines individualisierten Maßnahmenpaketes</v>
      </c>
      <c r="F16" s="543"/>
      <c r="G16" s="543"/>
      <c r="H16" s="543"/>
      <c r="I16" s="543"/>
      <c r="J16" s="543"/>
      <c r="K16" s="543"/>
      <c r="L16" s="543"/>
      <c r="M16" s="543"/>
      <c r="N16" s="543"/>
      <c r="O16" s="543"/>
      <c r="P16" s="543"/>
      <c r="Q16" s="543"/>
      <c r="R16" s="543"/>
      <c r="S16" s="543"/>
      <c r="T16" s="544"/>
      <c r="U16" s="528" t="s">
        <v>130</v>
      </c>
      <c r="V16" s="528"/>
      <c r="W16" s="528">
        <f>'B | Arbeitsplan'!M61</f>
        <v>0</v>
      </c>
      <c r="X16" s="550"/>
      <c r="Y16" s="528">
        <f>'B | Arbeitsplan'!X61</f>
        <v>0</v>
      </c>
      <c r="Z16" s="529"/>
      <c r="AA16" s="83"/>
      <c r="AB16" s="84"/>
      <c r="AC16" s="84"/>
      <c r="AD16" s="84"/>
      <c r="AE16" s="84"/>
      <c r="AF16" s="84"/>
      <c r="AG16" s="84"/>
      <c r="AH16" s="84"/>
      <c r="AI16" s="84"/>
      <c r="AJ16" s="84"/>
      <c r="AK16" s="84"/>
      <c r="AL16" s="84"/>
      <c r="AM16" s="84"/>
      <c r="AN16" s="84"/>
      <c r="AO16" s="84"/>
      <c r="AP16" s="84"/>
      <c r="AQ16" s="84"/>
      <c r="AR16" s="105"/>
      <c r="AU16" s="249"/>
    </row>
    <row r="17" spans="4:47" s="9" customFormat="1" ht="15" customHeight="1" x14ac:dyDescent="0.25">
      <c r="D17" s="552"/>
      <c r="E17" s="546" t="str">
        <f>'B | Arbeitsplan'!$G66</f>
        <v>M3.1</v>
      </c>
      <c r="F17" s="535"/>
      <c r="G17" s="535">
        <f>'B | Arbeitsplan'!$M66</f>
        <v>0</v>
      </c>
      <c r="H17" s="535"/>
      <c r="I17" s="535"/>
      <c r="J17" s="535"/>
      <c r="K17" s="535"/>
      <c r="L17" s="535"/>
      <c r="M17" s="535"/>
      <c r="N17" s="535"/>
      <c r="O17" s="535"/>
      <c r="P17" s="535"/>
      <c r="Q17" s="535"/>
      <c r="R17" s="535"/>
      <c r="S17" s="535"/>
      <c r="T17" s="536"/>
      <c r="U17" s="524" t="s">
        <v>130</v>
      </c>
      <c r="V17" s="524"/>
      <c r="W17" s="524">
        <f>'B | Arbeitsplan'!AH66</f>
        <v>0</v>
      </c>
      <c r="X17" s="525"/>
      <c r="Y17" s="526"/>
      <c r="Z17" s="527"/>
      <c r="AA17" s="278" t="str">
        <f>IF(AND($W17=AA$8, OR(AA$8&lt;='A | Basisdaten'!$X$12, 'A | Basisdaten'!$X$12=""), $U17="Ja"), "t", "")</f>
        <v/>
      </c>
      <c r="AB17" s="279" t="str">
        <f>IF(AND($W17=AB$8, OR(AB$8&lt;='A | Basisdaten'!$X$12, 'A | Basisdaten'!$X$12=""), $U17="Ja"), "t", "")</f>
        <v/>
      </c>
      <c r="AC17" s="279" t="str">
        <f>IF(AND($W17=AC$8, OR(AC$8&lt;='A | Basisdaten'!$X$12, 'A | Basisdaten'!$X$12=""), $U17="Ja"), "t", "")</f>
        <v/>
      </c>
      <c r="AD17" s="279" t="str">
        <f>IF(AND($W17=AD$8, OR(AD$8&lt;='A | Basisdaten'!$X$12, 'A | Basisdaten'!$X$12=""), $U17="Ja"), "t", "")</f>
        <v/>
      </c>
      <c r="AE17" s="85"/>
      <c r="AF17" s="279" t="str">
        <f>IF(AND($W17=AF$8, OR(AF$8&lt;='A | Basisdaten'!$X$12, 'A | Basisdaten'!$X$12=""), $U17="Ja"), "t", "")</f>
        <v/>
      </c>
      <c r="AG17" s="279" t="str">
        <f>IF(AND($W17=AG$8, OR(AG$8&lt;='A | Basisdaten'!$X$12, 'A | Basisdaten'!$X$12=""), $U17="Ja"), "t", "")</f>
        <v/>
      </c>
      <c r="AH17" s="279" t="str">
        <f>IF(AND($W17=AH$8, OR(AH$8&lt;='A | Basisdaten'!$X$12, 'A | Basisdaten'!$X$12=""), $U17="Ja"), "t", "")</f>
        <v/>
      </c>
      <c r="AI17" s="279" t="str">
        <f>IF(AND($W17=AI$8, OR(AI$8&lt;='A | Basisdaten'!$X$12, 'A | Basisdaten'!$X$12=""), $U17="Ja"), "t", "")</f>
        <v/>
      </c>
      <c r="AJ17" s="279" t="str">
        <f>IF(AND($W17=AJ$8, OR(AJ$8&lt;='A | Basisdaten'!$X$12, 'A | Basisdaten'!$X$12=""), $U17="Ja"), "t", "")</f>
        <v/>
      </c>
      <c r="AK17" s="279" t="str">
        <f>IF(AND($W17=AK$8, OR(AK$8&lt;='A | Basisdaten'!$X$12, 'A | Basisdaten'!$X$12=""), $U17="Ja"), "t", "")</f>
        <v/>
      </c>
      <c r="AL17" s="279" t="str">
        <f>IF(AND($W17=AL$8, OR(AL$8&lt;='A | Basisdaten'!$X$12, 'A | Basisdaten'!$X$12=""), $U17="Ja"), "t", "")</f>
        <v/>
      </c>
      <c r="AM17" s="279" t="str">
        <f>IF(AND($W17=AM$8, OR(AM$8&lt;='A | Basisdaten'!$X$12, 'A | Basisdaten'!$X$12=""), $U17="Ja"), "t", "")</f>
        <v/>
      </c>
      <c r="AN17" s="279" t="str">
        <f>IF(AND($W17=AN$8, OR(AN$8&lt;='A | Basisdaten'!$X$12, 'A | Basisdaten'!$X$12=""), $U17="Ja"), "t", "")</f>
        <v/>
      </c>
      <c r="AO17" s="279" t="str">
        <f>IF(AND($W17=AO$8, OR(AO$8&lt;='A | Basisdaten'!$X$12, 'A | Basisdaten'!$X$12=""), $U17="Ja"), "t", "")</f>
        <v/>
      </c>
      <c r="AP17" s="279" t="str">
        <f>IF(AND($W17=AP$8, OR(AP$8&lt;='A | Basisdaten'!$X$12, 'A | Basisdaten'!$X$12=""), $U17="Ja"), "t", "")</f>
        <v/>
      </c>
      <c r="AQ17" s="279" t="str">
        <f>IF(AND($W17=AQ$8, OR(AQ$8&lt;='A | Basisdaten'!$X$12, 'A | Basisdaten'!$X$12=""), $U17="Ja"), "t", "")</f>
        <v/>
      </c>
      <c r="AR17" s="281" t="str">
        <f>IF(AND($W17=AR$8, OR(AR$8&lt;='A | Basisdaten'!$X$12, 'A | Basisdaten'!$X$12=""), $U17="Ja"), "t", "")</f>
        <v/>
      </c>
      <c r="AU17" s="249"/>
    </row>
    <row r="18" spans="4:47" s="9" customFormat="1" ht="15" customHeight="1" thickBot="1" x14ac:dyDescent="0.3">
      <c r="D18" s="553"/>
      <c r="E18" s="545" t="str">
        <f>IF(U18="Nein","", 'B | Arbeitsplan'!$G67)</f>
        <v/>
      </c>
      <c r="F18" s="537"/>
      <c r="G18" s="537">
        <f>'B | Arbeitsplan'!$M67</f>
        <v>0</v>
      </c>
      <c r="H18" s="537"/>
      <c r="I18" s="537"/>
      <c r="J18" s="537"/>
      <c r="K18" s="537"/>
      <c r="L18" s="537"/>
      <c r="M18" s="537"/>
      <c r="N18" s="537"/>
      <c r="O18" s="537"/>
      <c r="P18" s="537"/>
      <c r="Q18" s="537"/>
      <c r="R18" s="537"/>
      <c r="S18" s="537"/>
      <c r="T18" s="538"/>
      <c r="U18" s="533" t="str">
        <f>IF('B | Arbeitsplan'!$M67="","Nein","Ja")</f>
        <v>Nein</v>
      </c>
      <c r="V18" s="533"/>
      <c r="W18" s="533">
        <f>'B | Arbeitsplan'!AH67</f>
        <v>0</v>
      </c>
      <c r="X18" s="534"/>
      <c r="Y18" s="531"/>
      <c r="Z18" s="532"/>
      <c r="AA18" s="282" t="str">
        <f>IF(AND($W18=AA$8, OR(AA$8&lt;='A | Basisdaten'!$X$12, 'A | Basisdaten'!$X$12=""), $U18="Ja"), "t", "")</f>
        <v/>
      </c>
      <c r="AB18" s="283" t="str">
        <f>IF(AND($W18=AB$8, OR(AB$8&lt;='A | Basisdaten'!$X$12, 'A | Basisdaten'!$X$12=""), $U18="Ja"), "t", "")</f>
        <v/>
      </c>
      <c r="AC18" s="283" t="str">
        <f>IF(AND($W18=AC$8, OR(AC$8&lt;='A | Basisdaten'!$X$12, 'A | Basisdaten'!$X$12=""), $U18="Ja"), "t", "")</f>
        <v/>
      </c>
      <c r="AD18" s="283" t="str">
        <f>IF(AND($W18=AD$8, OR(AD$8&lt;='A | Basisdaten'!$X$12, 'A | Basisdaten'!$X$12=""), $U18="Ja"), "t", "")</f>
        <v/>
      </c>
      <c r="AE18" s="283" t="str">
        <f>IF(AND($W18=AE$8, OR(AE$8&lt;='A | Basisdaten'!$X$12, 'A | Basisdaten'!$X$12=""), $U18="Ja"), "t", "")</f>
        <v/>
      </c>
      <c r="AF18" s="283" t="str">
        <f>IF(AND($W18=AF$8, OR(AF$8&lt;='A | Basisdaten'!$X$12, 'A | Basisdaten'!$X$12=""), $U18="Ja"), "t", "")</f>
        <v/>
      </c>
      <c r="AG18" s="283" t="str">
        <f>IF(AND($W18=AG$8, OR(AG$8&lt;='A | Basisdaten'!$X$12, 'A | Basisdaten'!$X$12=""), $U18="Ja"), "t", "")</f>
        <v/>
      </c>
      <c r="AH18" s="283" t="str">
        <f>IF(AND($W18=AH$8, OR(AH$8&lt;='A | Basisdaten'!$X$12, 'A | Basisdaten'!$X$12=""), $U18="Ja"), "t", "")</f>
        <v/>
      </c>
      <c r="AI18" s="283" t="str">
        <f>IF(AND($W18=AI$8, OR(AI$8&lt;='A | Basisdaten'!$X$12, 'A | Basisdaten'!$X$12=""), $U18="Ja"), "t", "")</f>
        <v/>
      </c>
      <c r="AJ18" s="283" t="str">
        <f>IF(AND($W18=AJ$8, OR(AJ$8&lt;='A | Basisdaten'!$X$12, 'A | Basisdaten'!$X$12=""), $U18="Ja"), "t", "")</f>
        <v/>
      </c>
      <c r="AK18" s="283" t="str">
        <f>IF(AND($W18=AK$8, OR(AK$8&lt;='A | Basisdaten'!$X$12, 'A | Basisdaten'!$X$12=""), $U18="Ja"), "t", "")</f>
        <v/>
      </c>
      <c r="AL18" s="283" t="str">
        <f>IF(AND($W18=AL$8, OR(AL$8&lt;='A | Basisdaten'!$X$12, 'A | Basisdaten'!$X$12=""), $U18="Ja"), "t", "")</f>
        <v/>
      </c>
      <c r="AM18" s="283" t="str">
        <f>IF(AND($W18=AM$8, OR(AM$8&lt;='A | Basisdaten'!$X$12, 'A | Basisdaten'!$X$12=""), $U18="Ja"), "t", "")</f>
        <v/>
      </c>
      <c r="AN18" s="283" t="str">
        <f>IF(AND($W18=AN$8, OR(AN$8&lt;='A | Basisdaten'!$X$12, 'A | Basisdaten'!$X$12=""), $U18="Ja"), "t", "")</f>
        <v/>
      </c>
      <c r="AO18" s="283" t="str">
        <f>IF(AND($W18=AO$8, OR(AO$8&lt;='A | Basisdaten'!$X$12, 'A | Basisdaten'!$X$12=""), $U18="Ja"), "t", "")</f>
        <v/>
      </c>
      <c r="AP18" s="283" t="str">
        <f>IF(AND($W18=AP$8, OR(AP$8&lt;='A | Basisdaten'!$X$12, 'A | Basisdaten'!$X$12=""), $U18="Ja"), "t", "")</f>
        <v/>
      </c>
      <c r="AQ18" s="283" t="str">
        <f>IF(AND($W18=AQ$8, OR(AQ$8&lt;='A | Basisdaten'!$X$12, 'A | Basisdaten'!$X$12=""), $U18="Ja"), "t", "")</f>
        <v/>
      </c>
      <c r="AR18" s="284" t="str">
        <f>IF(AND($W18=AR$8, OR(AR$8&lt;='A | Basisdaten'!$X$12, 'A | Basisdaten'!$X$12=""), $U18="Ja"), "t", "")</f>
        <v/>
      </c>
      <c r="AU18" s="249"/>
    </row>
    <row r="19" spans="4:47" s="9" customFormat="1" ht="15" customHeight="1" x14ac:dyDescent="0.25">
      <c r="D19" s="551">
        <v>4</v>
      </c>
      <c r="E19" s="539" t="str">
        <f>'B | Arbeitsplan'!$M70</f>
        <v>Abschließende Nachhaltigkeitsprüfung</v>
      </c>
      <c r="F19" s="540"/>
      <c r="G19" s="540"/>
      <c r="H19" s="540"/>
      <c r="I19" s="540"/>
      <c r="J19" s="540"/>
      <c r="K19" s="540"/>
      <c r="L19" s="540"/>
      <c r="M19" s="540"/>
      <c r="N19" s="540"/>
      <c r="O19" s="540"/>
      <c r="P19" s="540"/>
      <c r="Q19" s="540"/>
      <c r="R19" s="540"/>
      <c r="S19" s="540"/>
      <c r="T19" s="541"/>
      <c r="U19" s="528" t="s">
        <v>130</v>
      </c>
      <c r="V19" s="528"/>
      <c r="W19" s="528">
        <f>'B | Arbeitsplan'!M74</f>
        <v>0</v>
      </c>
      <c r="X19" s="550"/>
      <c r="Y19" s="528">
        <f>'B | Arbeitsplan'!X74</f>
        <v>0</v>
      </c>
      <c r="Z19" s="529"/>
      <c r="AA19" s="83"/>
      <c r="AB19" s="84"/>
      <c r="AC19" s="84"/>
      <c r="AD19" s="84"/>
      <c r="AE19" s="84"/>
      <c r="AF19" s="84"/>
      <c r="AG19" s="84"/>
      <c r="AH19" s="84"/>
      <c r="AI19" s="84"/>
      <c r="AJ19" s="84"/>
      <c r="AK19" s="84"/>
      <c r="AL19" s="84"/>
      <c r="AM19" s="84"/>
      <c r="AN19" s="84"/>
      <c r="AO19" s="84"/>
      <c r="AP19" s="84"/>
      <c r="AQ19" s="84"/>
      <c r="AR19" s="105"/>
      <c r="AU19" s="249"/>
    </row>
    <row r="20" spans="4:47" s="9" customFormat="1" ht="15" customHeight="1" x14ac:dyDescent="0.25">
      <c r="D20" s="552"/>
      <c r="E20" s="546" t="str">
        <f>'B | Arbeitsplan'!$G79</f>
        <v>M4.1</v>
      </c>
      <c r="F20" s="535"/>
      <c r="G20" s="535">
        <f>'B | Arbeitsplan'!$M79</f>
        <v>0</v>
      </c>
      <c r="H20" s="535"/>
      <c r="I20" s="535"/>
      <c r="J20" s="535"/>
      <c r="K20" s="535"/>
      <c r="L20" s="535"/>
      <c r="M20" s="535"/>
      <c r="N20" s="535"/>
      <c r="O20" s="535"/>
      <c r="P20" s="535"/>
      <c r="Q20" s="535"/>
      <c r="R20" s="535"/>
      <c r="S20" s="535"/>
      <c r="T20" s="536"/>
      <c r="U20" s="524" t="s">
        <v>130</v>
      </c>
      <c r="V20" s="524"/>
      <c r="W20" s="524">
        <f>'B | Arbeitsplan'!AH79</f>
        <v>0</v>
      </c>
      <c r="X20" s="525"/>
      <c r="Y20" s="526"/>
      <c r="Z20" s="527"/>
      <c r="AA20" s="278" t="str">
        <f>IF(AND($W20=AA$8, OR(AA$8&lt;='A | Basisdaten'!$X$12, 'A | Basisdaten'!$X$12=""), $U20="Ja"), "t", "")</f>
        <v/>
      </c>
      <c r="AB20" s="279" t="str">
        <f>IF(AND($W20=AB$8, OR(AB$8&lt;='A | Basisdaten'!$X$12, 'A | Basisdaten'!$X$12=""), $U20="Ja"), "t", "")</f>
        <v/>
      </c>
      <c r="AC20" s="279" t="str">
        <f>IF(AND($W20=AC$8, OR(AC$8&lt;='A | Basisdaten'!$X$12, 'A | Basisdaten'!$X$12=""), $U20="Ja"), "t", "")</f>
        <v/>
      </c>
      <c r="AD20" s="279" t="str">
        <f>IF(AND($W20=AD$8, OR(AD$8&lt;='A | Basisdaten'!$X$12, 'A | Basisdaten'!$X$12=""), $U20="Ja"), "t", "")</f>
        <v/>
      </c>
      <c r="AE20" s="279" t="str">
        <f>IF(AND($W20=AE$8, OR(AE$8&lt;='A | Basisdaten'!$X$12, 'A | Basisdaten'!$X$12=""), $U20="Ja"), "t", "")</f>
        <v/>
      </c>
      <c r="AF20" s="279" t="str">
        <f>IF(AND($W20=AF$8, OR(AF$8&lt;='A | Basisdaten'!$X$12, 'A | Basisdaten'!$X$12=""), $U20="Ja"), "t", "")</f>
        <v/>
      </c>
      <c r="AG20" s="279" t="str">
        <f>IF(AND($W20=AG$8, OR(AG$8&lt;='A | Basisdaten'!$X$12, 'A | Basisdaten'!$X$12=""), $U20="Ja"), "t", "")</f>
        <v/>
      </c>
      <c r="AH20" s="279" t="str">
        <f>IF(AND($W20=AH$8, OR(AH$8&lt;='A | Basisdaten'!$X$12, 'A | Basisdaten'!$X$12=""), $U20="Ja"), "t", "")</f>
        <v/>
      </c>
      <c r="AI20" s="279" t="str">
        <f>IF(AND($W20=AI$8, OR(AI$8&lt;='A | Basisdaten'!$X$12, 'A | Basisdaten'!$X$12=""), $U20="Ja"), "t", "")</f>
        <v/>
      </c>
      <c r="AJ20" s="85"/>
      <c r="AK20" s="279" t="str">
        <f>IF(AND($W20=AK$8, OR(AK$8&lt;='A | Basisdaten'!$X$12, 'A | Basisdaten'!$X$12=""), $U20="Ja"), "t", "")</f>
        <v/>
      </c>
      <c r="AL20" s="279" t="str">
        <f>IF(AND($W20=AL$8, OR(AL$8&lt;='A | Basisdaten'!$X$12, 'A | Basisdaten'!$X$12=""), $U20="Ja"), "t", "")</f>
        <v/>
      </c>
      <c r="AM20" s="279" t="str">
        <f>IF(AND($W20=AM$8, OR(AM$8&lt;='A | Basisdaten'!$X$12, 'A | Basisdaten'!$X$12=""), $U20="Ja"), "t", "")</f>
        <v/>
      </c>
      <c r="AN20" s="279" t="str">
        <f>IF(AND($W20=AN$8, OR(AN$8&lt;='A | Basisdaten'!$X$12, 'A | Basisdaten'!$X$12=""), $U20="Ja"), "t", "")</f>
        <v/>
      </c>
      <c r="AO20" s="279" t="str">
        <f>IF(AND($W20=AO$8, OR(AO$8&lt;='A | Basisdaten'!$X$12, 'A | Basisdaten'!$X$12=""), $U20="Ja"), "t", "")</f>
        <v/>
      </c>
      <c r="AP20" s="279" t="str">
        <f>IF(AND($W20=AP$8, OR(AP$8&lt;='A | Basisdaten'!$X$12, 'A | Basisdaten'!$X$12=""), $U20="Ja"), "t", "")</f>
        <v/>
      </c>
      <c r="AQ20" s="279" t="str">
        <f>IF(AND($W20=AQ$8, OR(AQ$8&lt;='A | Basisdaten'!$X$12, 'A | Basisdaten'!$X$12=""), $U20="Ja"), "t", "")</f>
        <v/>
      </c>
      <c r="AR20" s="281" t="str">
        <f>IF(AND($W20=AR$8, OR(AR$8&lt;='A | Basisdaten'!$X$12, 'A | Basisdaten'!$X$12=""), $U20="Ja"), "t", "")</f>
        <v/>
      </c>
      <c r="AU20" s="249"/>
    </row>
    <row r="21" spans="4:47" s="9" customFormat="1" ht="15" customHeight="1" thickBot="1" x14ac:dyDescent="0.3">
      <c r="D21" s="553"/>
      <c r="E21" s="545" t="str">
        <f>IF(U21="Nein","", 'B | Arbeitsplan'!$G80)</f>
        <v/>
      </c>
      <c r="F21" s="537"/>
      <c r="G21" s="537">
        <f>'B | Arbeitsplan'!$M80</f>
        <v>0</v>
      </c>
      <c r="H21" s="537"/>
      <c r="I21" s="537"/>
      <c r="J21" s="537"/>
      <c r="K21" s="537"/>
      <c r="L21" s="537"/>
      <c r="M21" s="537"/>
      <c r="N21" s="537"/>
      <c r="O21" s="537"/>
      <c r="P21" s="537"/>
      <c r="Q21" s="537"/>
      <c r="R21" s="537"/>
      <c r="S21" s="537"/>
      <c r="T21" s="538"/>
      <c r="U21" s="533" t="str">
        <f>IF('B | Arbeitsplan'!$M80="","Nein","Ja")</f>
        <v>Nein</v>
      </c>
      <c r="V21" s="533"/>
      <c r="W21" s="533">
        <f>'B | Arbeitsplan'!AH80</f>
        <v>0</v>
      </c>
      <c r="X21" s="534"/>
      <c r="Y21" s="531"/>
      <c r="Z21" s="532"/>
      <c r="AA21" s="282" t="str">
        <f>IF(AND($W21=AA$8, OR(AA$8&lt;='A | Basisdaten'!$X$12, 'A | Basisdaten'!$X$12=""), $U21="Ja"), "t", "")</f>
        <v/>
      </c>
      <c r="AB21" s="283" t="str">
        <f>IF(AND($W21=AB$8, OR(AB$8&lt;='A | Basisdaten'!$X$12, 'A | Basisdaten'!$X$12=""), $U21="Ja"), "t", "")</f>
        <v/>
      </c>
      <c r="AC21" s="283" t="str">
        <f>IF(AND($W21=AC$8, OR(AC$8&lt;='A | Basisdaten'!$X$12, 'A | Basisdaten'!$X$12=""), $U21="Ja"), "t", "")</f>
        <v/>
      </c>
      <c r="AD21" s="283" t="str">
        <f>IF(AND($W21=AD$8, OR(AD$8&lt;='A | Basisdaten'!$X$12, 'A | Basisdaten'!$X$12=""), $U21="Ja"), "t", "")</f>
        <v/>
      </c>
      <c r="AE21" s="283" t="str">
        <f>IF(AND($W21=AE$8, OR(AE$8&lt;='A | Basisdaten'!$X$12, 'A | Basisdaten'!$X$12=""), $U21="Ja"), "t", "")</f>
        <v/>
      </c>
      <c r="AF21" s="283" t="str">
        <f>IF(AND($W21=AF$8, OR(AF$8&lt;='A | Basisdaten'!$X$12, 'A | Basisdaten'!$X$12=""), $U21="Ja"), "t", "")</f>
        <v/>
      </c>
      <c r="AG21" s="283" t="str">
        <f>IF(AND($W21=AG$8, OR(AG$8&lt;='A | Basisdaten'!$X$12, 'A | Basisdaten'!$X$12=""), $U21="Ja"), "t", "")</f>
        <v/>
      </c>
      <c r="AH21" s="283" t="str">
        <f>IF(AND($W21=AH$8, OR(AH$8&lt;='A | Basisdaten'!$X$12, 'A | Basisdaten'!$X$12=""), $U21="Ja"), "t", "")</f>
        <v/>
      </c>
      <c r="AI21" s="283" t="str">
        <f>IF(AND($W21=AI$8, OR(AI$8&lt;='A | Basisdaten'!$X$12, 'A | Basisdaten'!$X$12=""), $U21="Ja"), "t", "")</f>
        <v/>
      </c>
      <c r="AJ21" s="283" t="str">
        <f>IF(AND($W21=AJ$8, OR(AJ$8&lt;='A | Basisdaten'!$X$12, 'A | Basisdaten'!$X$12=""), $U21="Ja"), "t", "")</f>
        <v/>
      </c>
      <c r="AK21" s="283" t="str">
        <f>IF(AND($W21=AK$8, OR(AK$8&lt;='A | Basisdaten'!$X$12, 'A | Basisdaten'!$X$12=""), $U21="Ja"), "t", "")</f>
        <v/>
      </c>
      <c r="AL21" s="283" t="str">
        <f>IF(AND($W21=AL$8, OR(AL$8&lt;='A | Basisdaten'!$X$12, 'A | Basisdaten'!$X$12=""), $U21="Ja"), "t", "")</f>
        <v/>
      </c>
      <c r="AM21" s="283" t="str">
        <f>IF(AND($W21=AM$8, OR(AM$8&lt;='A | Basisdaten'!$X$12, 'A | Basisdaten'!$X$12=""), $U21="Ja"), "t", "")</f>
        <v/>
      </c>
      <c r="AN21" s="283" t="str">
        <f>IF(AND($W21=AN$8, OR(AN$8&lt;='A | Basisdaten'!$X$12, 'A | Basisdaten'!$X$12=""), $U21="Ja"), "t", "")</f>
        <v/>
      </c>
      <c r="AO21" s="283" t="str">
        <f>IF(AND($W21=AO$8, OR(AO$8&lt;='A | Basisdaten'!$X$12, 'A | Basisdaten'!$X$12=""), $U21="Ja"), "t", "")</f>
        <v/>
      </c>
      <c r="AP21" s="283" t="str">
        <f>IF(AND($W21=AP$8, OR(AP$8&lt;='A | Basisdaten'!$X$12, 'A | Basisdaten'!$X$12=""), $U21="Ja"), "t", "")</f>
        <v/>
      </c>
      <c r="AQ21" s="283" t="str">
        <f>IF(AND($W21=AQ$8, OR(AQ$8&lt;='A | Basisdaten'!$X$12, 'A | Basisdaten'!$X$12=""), $U21="Ja"), "t", "")</f>
        <v/>
      </c>
      <c r="AR21" s="284" t="str">
        <f>IF(AND($W21=AR$8, OR(AR$8&lt;='A | Basisdaten'!$X$12, 'A | Basisdaten'!$X$12=""), $U21="Ja"), "t", "")</f>
        <v/>
      </c>
      <c r="AU21" s="249"/>
    </row>
    <row r="22" spans="4:47" s="9" customFormat="1" ht="15" customHeight="1" x14ac:dyDescent="0.25">
      <c r="D22" s="551">
        <v>5</v>
      </c>
      <c r="E22" s="539" t="str">
        <f>'B | Arbeitsplan'!$M83</f>
        <v>Detailplanung und Kostenberechnung</v>
      </c>
      <c r="F22" s="540"/>
      <c r="G22" s="540"/>
      <c r="H22" s="540"/>
      <c r="I22" s="540"/>
      <c r="J22" s="540"/>
      <c r="K22" s="540"/>
      <c r="L22" s="540"/>
      <c r="M22" s="540"/>
      <c r="N22" s="540"/>
      <c r="O22" s="540"/>
      <c r="P22" s="540"/>
      <c r="Q22" s="540"/>
      <c r="R22" s="540"/>
      <c r="S22" s="540"/>
      <c r="T22" s="541"/>
      <c r="U22" s="528" t="s">
        <v>130</v>
      </c>
      <c r="V22" s="528"/>
      <c r="W22" s="528">
        <f>'B | Arbeitsplan'!M87</f>
        <v>0</v>
      </c>
      <c r="X22" s="550"/>
      <c r="Y22" s="528">
        <f>'B | Arbeitsplan'!X87</f>
        <v>0</v>
      </c>
      <c r="Z22" s="529"/>
      <c r="AA22" s="83"/>
      <c r="AB22" s="84"/>
      <c r="AC22" s="84"/>
      <c r="AD22" s="84"/>
      <c r="AE22" s="84"/>
      <c r="AF22" s="84"/>
      <c r="AG22" s="84"/>
      <c r="AH22" s="84"/>
      <c r="AI22" s="84"/>
      <c r="AJ22" s="84"/>
      <c r="AK22" s="84"/>
      <c r="AL22" s="84"/>
      <c r="AM22" s="84"/>
      <c r="AN22" s="84"/>
      <c r="AO22" s="84"/>
      <c r="AP22" s="84"/>
      <c r="AQ22" s="84"/>
      <c r="AR22" s="105"/>
      <c r="AU22" s="249"/>
    </row>
    <row r="23" spans="4:47" s="9" customFormat="1" ht="15" customHeight="1" x14ac:dyDescent="0.25">
      <c r="D23" s="552"/>
      <c r="E23" s="546" t="str">
        <f>'B | Arbeitsplan'!$G92</f>
        <v>M5.1</v>
      </c>
      <c r="F23" s="535"/>
      <c r="G23" s="535">
        <f>'B | Arbeitsplan'!$M92</f>
        <v>0</v>
      </c>
      <c r="H23" s="535"/>
      <c r="I23" s="535"/>
      <c r="J23" s="535"/>
      <c r="K23" s="535"/>
      <c r="L23" s="535"/>
      <c r="M23" s="535"/>
      <c r="N23" s="535"/>
      <c r="O23" s="535"/>
      <c r="P23" s="535"/>
      <c r="Q23" s="535"/>
      <c r="R23" s="535"/>
      <c r="S23" s="535"/>
      <c r="T23" s="536"/>
      <c r="U23" s="524" t="s">
        <v>130</v>
      </c>
      <c r="V23" s="524"/>
      <c r="W23" s="524">
        <f>'B | Arbeitsplan'!AH92</f>
        <v>0</v>
      </c>
      <c r="X23" s="525"/>
      <c r="Y23" s="526"/>
      <c r="Z23" s="527"/>
      <c r="AA23" s="278" t="str">
        <f>IF(AND($W23=AA$8, OR(AA$8&lt;='A | Basisdaten'!$X$12, 'A | Basisdaten'!$X$12=""), $U23="Ja"), "t", "")</f>
        <v/>
      </c>
      <c r="AB23" s="279" t="str">
        <f>IF(AND($W23=AB$8, OR(AB$8&lt;='A | Basisdaten'!$X$12, 'A | Basisdaten'!$X$12=""), $U23="Ja"), "t", "")</f>
        <v/>
      </c>
      <c r="AC23" s="279" t="str">
        <f>IF(AND($W23=AC$8, OR(AC$8&lt;='A | Basisdaten'!$X$12, 'A | Basisdaten'!$X$12=""), $U23="Ja"), "t", "")</f>
        <v/>
      </c>
      <c r="AD23" s="279" t="str">
        <f>IF(AND($W23=AD$8, OR(AD$8&lt;='A | Basisdaten'!$X$12, 'A | Basisdaten'!$X$12=""), $U23="Ja"), "t", "")</f>
        <v/>
      </c>
      <c r="AE23" s="85"/>
      <c r="AF23" s="279" t="str">
        <f>IF(AND($W23=AF$8, OR(AF$8&lt;='A | Basisdaten'!$X$12, 'A | Basisdaten'!$X$12=""), $U23="Ja"), "t", "")</f>
        <v/>
      </c>
      <c r="AG23" s="279" t="str">
        <f>IF(AND($W23=AG$8, OR(AG$8&lt;='A | Basisdaten'!$X$12, 'A | Basisdaten'!$X$12=""), $U23="Ja"), "t", "")</f>
        <v/>
      </c>
      <c r="AH23" s="279" t="str">
        <f>IF(AND($W23=AH$8, OR(AH$8&lt;='A | Basisdaten'!$X$12, 'A | Basisdaten'!$X$12=""), $U23="Ja"), "t", "")</f>
        <v/>
      </c>
      <c r="AI23" s="279" t="str">
        <f>IF(AND($W23=AI$8, OR(AI$8&lt;='A | Basisdaten'!$X$12, 'A | Basisdaten'!$X$12=""), $U23="Ja"), "t", "")</f>
        <v/>
      </c>
      <c r="AJ23" s="279" t="str">
        <f>IF(AND($W23=AJ$8, OR(AJ$8&lt;='A | Basisdaten'!$X$12, 'A | Basisdaten'!$X$12=""), $U23="Ja"), "t", "")</f>
        <v/>
      </c>
      <c r="AK23" s="279" t="str">
        <f>IF(AND($W23=AK$8, OR(AK$8&lt;='A | Basisdaten'!$X$12, 'A | Basisdaten'!$X$12=""), $U23="Ja"), "t", "")</f>
        <v/>
      </c>
      <c r="AL23" s="279" t="str">
        <f>IF(AND($W23=AL$8, OR(AL$8&lt;='A | Basisdaten'!$X$12, 'A | Basisdaten'!$X$12=""), $U23="Ja"), "t", "")</f>
        <v/>
      </c>
      <c r="AM23" s="279" t="str">
        <f>IF(AND($W23=AM$8, OR(AM$8&lt;='A | Basisdaten'!$X$12, 'A | Basisdaten'!$X$12=""), $U23="Ja"), "t", "")</f>
        <v/>
      </c>
      <c r="AN23" s="279" t="str">
        <f>IF(AND($W23=AN$8, OR(AN$8&lt;='A | Basisdaten'!$X$12, 'A | Basisdaten'!$X$12=""), $U23="Ja"), "t", "")</f>
        <v/>
      </c>
      <c r="AO23" s="279" t="str">
        <f>IF(AND($W23=AO$8, OR(AO$8&lt;='A | Basisdaten'!$X$12, 'A | Basisdaten'!$X$12=""), $U23="Ja"), "t", "")</f>
        <v/>
      </c>
      <c r="AP23" s="279" t="str">
        <f>IF(AND($W23=AP$8, OR(AP$8&lt;='A | Basisdaten'!$X$12, 'A | Basisdaten'!$X$12=""), $U23="Ja"), "t", "")</f>
        <v/>
      </c>
      <c r="AQ23" s="279" t="str">
        <f>IF(AND($W23=AQ$8, OR(AQ$8&lt;='A | Basisdaten'!$X$12, 'A | Basisdaten'!$X$12=""), $U23="Ja"), "t", "")</f>
        <v/>
      </c>
      <c r="AR23" s="281" t="str">
        <f>IF(AND($W23=AR$8, OR(AR$8&lt;='A | Basisdaten'!$X$12, 'A | Basisdaten'!$X$12=""), $U23="Ja"), "t", "")</f>
        <v/>
      </c>
      <c r="AU23" s="249"/>
    </row>
    <row r="24" spans="4:47" s="9" customFormat="1" ht="15" customHeight="1" thickBot="1" x14ac:dyDescent="0.3">
      <c r="D24" s="553"/>
      <c r="E24" s="180" t="str">
        <f>IF(U24="Nein","", 'B | Arbeitsplan'!$G93)</f>
        <v/>
      </c>
      <c r="F24" s="179"/>
      <c r="G24" s="537">
        <f>'B | Arbeitsplan'!$M93</f>
        <v>0</v>
      </c>
      <c r="H24" s="537"/>
      <c r="I24" s="537"/>
      <c r="J24" s="537"/>
      <c r="K24" s="537"/>
      <c r="L24" s="537"/>
      <c r="M24" s="537"/>
      <c r="N24" s="537"/>
      <c r="O24" s="537"/>
      <c r="P24" s="537"/>
      <c r="Q24" s="537"/>
      <c r="R24" s="537"/>
      <c r="S24" s="537"/>
      <c r="T24" s="538"/>
      <c r="U24" s="533" t="str">
        <f>IF('B | Arbeitsplan'!$M93="","Nein","Ja")</f>
        <v>Nein</v>
      </c>
      <c r="V24" s="533" t="str">
        <f>IF('B | Arbeitsplan'!$M93="","", 'B | Arbeitsplan'!$G93)</f>
        <v/>
      </c>
      <c r="W24" s="533">
        <f>'B | Arbeitsplan'!AH93</f>
        <v>0</v>
      </c>
      <c r="X24" s="534"/>
      <c r="Y24" s="531"/>
      <c r="Z24" s="532"/>
      <c r="AA24" s="282" t="str">
        <f>IF(AND($W24=AA$8, OR(AA$8&lt;='A | Basisdaten'!$X$12, 'A | Basisdaten'!$X$12=""), $U24="Ja"), "t", "")</f>
        <v/>
      </c>
      <c r="AB24" s="283" t="str">
        <f>IF(AND($W24=AB$8, OR(AB$8&lt;='A | Basisdaten'!$X$12, 'A | Basisdaten'!$X$12=""), $U24="Ja"), "t", "")</f>
        <v/>
      </c>
      <c r="AC24" s="283" t="str">
        <f>IF(AND($W24=AC$8, OR(AC$8&lt;='A | Basisdaten'!$X$12, 'A | Basisdaten'!$X$12=""), $U24="Ja"), "t", "")</f>
        <v/>
      </c>
      <c r="AD24" s="283" t="str">
        <f>IF(AND($W24=AD$8, OR(AD$8&lt;='A | Basisdaten'!$X$12, 'A | Basisdaten'!$X$12=""), $U24="Ja"), "t", "")</f>
        <v/>
      </c>
      <c r="AE24" s="283" t="str">
        <f>IF(AND($W24=AE$8, OR(AE$8&lt;='A | Basisdaten'!$X$12, 'A | Basisdaten'!$X$12=""), $U24="Ja"), "t", "")</f>
        <v/>
      </c>
      <c r="AF24" s="283" t="str">
        <f>IF(AND($W24=AF$8, OR(AF$8&lt;='A | Basisdaten'!$X$12, 'A | Basisdaten'!$X$12=""), $U24="Ja"), "t", "")</f>
        <v/>
      </c>
      <c r="AG24" s="283" t="str">
        <f>IF(AND($W24=AG$8, OR(AG$8&lt;='A | Basisdaten'!$X$12, 'A | Basisdaten'!$X$12=""), $U24="Ja"), "t", "")</f>
        <v/>
      </c>
      <c r="AH24" s="283" t="str">
        <f>IF(AND($W24=AH$8, OR(AH$8&lt;='A | Basisdaten'!$X$12, 'A | Basisdaten'!$X$12=""), $U24="Ja"), "t", "")</f>
        <v/>
      </c>
      <c r="AI24" s="283" t="str">
        <f>IF(AND($W24=AI$8, OR(AI$8&lt;='A | Basisdaten'!$X$12, 'A | Basisdaten'!$X$12=""), $U24="Ja"), "t", "")</f>
        <v/>
      </c>
      <c r="AJ24" s="283" t="str">
        <f>IF(AND($W24=AJ$8, OR(AJ$8&lt;='A | Basisdaten'!$X$12, 'A | Basisdaten'!$X$12=""), $U24="Ja"), "t", "")</f>
        <v/>
      </c>
      <c r="AK24" s="283" t="str">
        <f>IF(AND($W24=AK$8, OR(AK$8&lt;='A | Basisdaten'!$X$12, 'A | Basisdaten'!$X$12=""), $U24="Ja"), "t", "")</f>
        <v/>
      </c>
      <c r="AL24" s="283" t="str">
        <f>IF(AND($W24=AL$8, OR(AL$8&lt;='A | Basisdaten'!$X$12, 'A | Basisdaten'!$X$12=""), $U24="Ja"), "t", "")</f>
        <v/>
      </c>
      <c r="AM24" s="283" t="str">
        <f>IF(AND($W24=AM$8, OR(AM$8&lt;='A | Basisdaten'!$X$12, 'A | Basisdaten'!$X$12=""), $U24="Ja"), "t", "")</f>
        <v/>
      </c>
      <c r="AN24" s="283" t="str">
        <f>IF(AND($W24=AN$8, OR(AN$8&lt;='A | Basisdaten'!$X$12, 'A | Basisdaten'!$X$12=""), $U24="Ja"), "t", "")</f>
        <v/>
      </c>
      <c r="AO24" s="283" t="str">
        <f>IF(AND($W24=AO$8, OR(AO$8&lt;='A | Basisdaten'!$X$12, 'A | Basisdaten'!$X$12=""), $U24="Ja"), "t", "")</f>
        <v/>
      </c>
      <c r="AP24" s="283" t="str">
        <f>IF(AND($W24=AP$8, OR(AP$8&lt;='A | Basisdaten'!$X$12, 'A | Basisdaten'!$X$12=""), $U24="Ja"), "t", "")</f>
        <v/>
      </c>
      <c r="AQ24" s="283" t="str">
        <f>IF(AND($W24=AQ$8, OR(AQ$8&lt;='A | Basisdaten'!$X$12, 'A | Basisdaten'!$X$12=""), $U24="Ja"), "t", "")</f>
        <v/>
      </c>
      <c r="AR24" s="284" t="str">
        <f>IF(AND($W24=AR$8, OR(AR$8&lt;='A | Basisdaten'!$X$12, 'A | Basisdaten'!$X$12=""), $U24="Ja"), "t", "")</f>
        <v/>
      </c>
      <c r="AU24" s="249"/>
    </row>
    <row r="25" spans="4:47" s="9" customFormat="1" ht="15" customHeight="1" x14ac:dyDescent="0.25">
      <c r="D25" s="551">
        <v>6</v>
      </c>
      <c r="E25" s="539" t="str">
        <f>'B | Arbeitsplan'!$M96</f>
        <v>Fertigstellung des Klimaanpassungskonzeptes</v>
      </c>
      <c r="F25" s="540"/>
      <c r="G25" s="540"/>
      <c r="H25" s="540"/>
      <c r="I25" s="540"/>
      <c r="J25" s="540"/>
      <c r="K25" s="540"/>
      <c r="L25" s="540"/>
      <c r="M25" s="540"/>
      <c r="N25" s="540"/>
      <c r="O25" s="540"/>
      <c r="P25" s="540"/>
      <c r="Q25" s="540"/>
      <c r="R25" s="540"/>
      <c r="S25" s="540"/>
      <c r="T25" s="541"/>
      <c r="U25" s="528" t="s">
        <v>130</v>
      </c>
      <c r="V25" s="528"/>
      <c r="W25" s="528">
        <f>'B | Arbeitsplan'!M100</f>
        <v>0</v>
      </c>
      <c r="X25" s="550"/>
      <c r="Y25" s="528">
        <f>'B | Arbeitsplan'!X100</f>
        <v>0</v>
      </c>
      <c r="Z25" s="529"/>
      <c r="AA25" s="83"/>
      <c r="AB25" s="84"/>
      <c r="AC25" s="84"/>
      <c r="AD25" s="84"/>
      <c r="AE25" s="84"/>
      <c r="AF25" s="84"/>
      <c r="AG25" s="84"/>
      <c r="AH25" s="84"/>
      <c r="AI25" s="84"/>
      <c r="AJ25" s="84"/>
      <c r="AK25" s="84"/>
      <c r="AL25" s="84"/>
      <c r="AM25" s="84"/>
      <c r="AN25" s="84"/>
      <c r="AO25" s="84"/>
      <c r="AP25" s="84"/>
      <c r="AQ25" s="84"/>
      <c r="AR25" s="105"/>
      <c r="AU25" s="249"/>
    </row>
    <row r="26" spans="4:47" s="9" customFormat="1" ht="15" customHeight="1" x14ac:dyDescent="0.25">
      <c r="D26" s="552"/>
      <c r="E26" s="546" t="str">
        <f>'B | Arbeitsplan'!$G105</f>
        <v>M6.1</v>
      </c>
      <c r="F26" s="535"/>
      <c r="G26" s="535">
        <f>'B | Arbeitsplan'!$M105</f>
        <v>0</v>
      </c>
      <c r="H26" s="535"/>
      <c r="I26" s="535"/>
      <c r="J26" s="535"/>
      <c r="K26" s="535"/>
      <c r="L26" s="535"/>
      <c r="M26" s="535"/>
      <c r="N26" s="535"/>
      <c r="O26" s="535"/>
      <c r="P26" s="535"/>
      <c r="Q26" s="535"/>
      <c r="R26" s="535"/>
      <c r="S26" s="535"/>
      <c r="T26" s="536"/>
      <c r="U26" s="524" t="s">
        <v>130</v>
      </c>
      <c r="V26" s="524"/>
      <c r="W26" s="524">
        <f>'B | Arbeitsplan'!AH105</f>
        <v>0</v>
      </c>
      <c r="X26" s="525"/>
      <c r="Y26" s="526"/>
      <c r="Z26" s="527"/>
      <c r="AA26" s="278" t="str">
        <f>IF(AND($W26=AA$8, OR(AA$8&lt;='A | Basisdaten'!$X$12, 'A | Basisdaten'!$X$12=""), $U26="Ja"), "t", "")</f>
        <v/>
      </c>
      <c r="AB26" s="279" t="str">
        <f>IF(AND($W26=AB$8, OR(AB$8&lt;='A | Basisdaten'!$X$12, 'A | Basisdaten'!$X$12=""), $U26="Ja"), "t", "")</f>
        <v/>
      </c>
      <c r="AC26" s="279" t="str">
        <f>IF(AND($W26=AC$8, OR(AC$8&lt;='A | Basisdaten'!$X$12, 'A | Basisdaten'!$X$12=""), $U26="Ja"), "t", "")</f>
        <v/>
      </c>
      <c r="AD26" s="279" t="str">
        <f>IF(AND($W26=AD$8, OR(AD$8&lt;='A | Basisdaten'!$X$12, 'A | Basisdaten'!$X$12=""), $U26="Ja"), "t", "")</f>
        <v/>
      </c>
      <c r="AE26" s="279" t="str">
        <f>IF(AND($W26=AE$8, OR(AE$8&lt;='A | Basisdaten'!$X$12, 'A | Basisdaten'!$X$12=""), $U26="Ja"), "t", "")</f>
        <v/>
      </c>
      <c r="AF26" s="279" t="str">
        <f>IF(AND($W26=AF$8, OR(AF$8&lt;='A | Basisdaten'!$X$12, 'A | Basisdaten'!$X$12=""), $U26="Ja"), "t", "")</f>
        <v/>
      </c>
      <c r="AG26" s="279" t="str">
        <f>IF(AND($W26=AG$8, OR(AG$8&lt;='A | Basisdaten'!$X$12, 'A | Basisdaten'!$X$12=""), $U26="Ja"), "t", "")</f>
        <v/>
      </c>
      <c r="AH26" s="279" t="str">
        <f>IF(AND($W26=AH$8, OR(AH$8&lt;='A | Basisdaten'!$X$12, 'A | Basisdaten'!$X$12=""), $U26="Ja"), "t", "")</f>
        <v/>
      </c>
      <c r="AI26" s="279" t="str">
        <f>IF(AND($W26=AI$8, OR(AI$8&lt;='A | Basisdaten'!$X$12, 'A | Basisdaten'!$X$12=""), $U26="Ja"), "t", "")</f>
        <v/>
      </c>
      <c r="AJ26" s="279" t="str">
        <f>IF(AND($W26=AJ$8, OR(AJ$8&lt;='A | Basisdaten'!$X$12, 'A | Basisdaten'!$X$12=""), $U26="Ja"), "t", "")</f>
        <v/>
      </c>
      <c r="AK26" s="279" t="str">
        <f>IF(AND($W26=AK$8, OR(AK$8&lt;='A | Basisdaten'!$X$12, 'A | Basisdaten'!$X$12=""), $U26="Ja"), "t", "")</f>
        <v/>
      </c>
      <c r="AL26" s="85"/>
      <c r="AM26" s="279" t="str">
        <f>IF(AND($W26=AM$8, OR(AM$8&lt;='A | Basisdaten'!$X$12, 'A | Basisdaten'!$X$12=""), $U26="Ja"), "t", "")</f>
        <v/>
      </c>
      <c r="AN26" s="279" t="str">
        <f>IF(AND($W26=AN$8, OR(AN$8&lt;='A | Basisdaten'!$X$12, 'A | Basisdaten'!$X$12=""), $U26="Ja"), "t", "")</f>
        <v/>
      </c>
      <c r="AO26" s="279" t="str">
        <f>IF(AND($W26=AO$8, OR(AO$8&lt;='A | Basisdaten'!$X$12, 'A | Basisdaten'!$X$12=""), $U26="Ja"), "t", "")</f>
        <v/>
      </c>
      <c r="AP26" s="279" t="str">
        <f>IF(AND($W26=AP$8, OR(AP$8&lt;='A | Basisdaten'!$X$12, 'A | Basisdaten'!$X$12=""), $U26="Ja"), "t", "")</f>
        <v/>
      </c>
      <c r="AQ26" s="279" t="str">
        <f>IF(AND($W26=AQ$8, OR(AQ$8&lt;='A | Basisdaten'!$X$12, 'A | Basisdaten'!$X$12=""), $U26="Ja"), "t", "")</f>
        <v/>
      </c>
      <c r="AR26" s="281" t="str">
        <f>IF(AND($W26=AR$8, OR(AR$8&lt;='A | Basisdaten'!$X$12, 'A | Basisdaten'!$X$12=""), $U26="Ja"), "t", "")</f>
        <v/>
      </c>
      <c r="AU26" s="249"/>
    </row>
    <row r="27" spans="4:47" s="9" customFormat="1" ht="15" customHeight="1" thickBot="1" x14ac:dyDescent="0.3">
      <c r="D27" s="553"/>
      <c r="E27" s="545" t="str">
        <f>IF(U27="Nein","", 'B | Arbeitsplan'!$G106)</f>
        <v/>
      </c>
      <c r="F27" s="537"/>
      <c r="G27" s="537">
        <f>'B | Arbeitsplan'!$M106</f>
        <v>0</v>
      </c>
      <c r="H27" s="537"/>
      <c r="I27" s="537"/>
      <c r="J27" s="537"/>
      <c r="K27" s="537"/>
      <c r="L27" s="537"/>
      <c r="M27" s="537"/>
      <c r="N27" s="537"/>
      <c r="O27" s="537"/>
      <c r="P27" s="537"/>
      <c r="Q27" s="537"/>
      <c r="R27" s="537"/>
      <c r="S27" s="537"/>
      <c r="T27" s="538"/>
      <c r="U27" s="533" t="str">
        <f>IF('B | Arbeitsplan'!$M106="","Nein","Ja")</f>
        <v>Nein</v>
      </c>
      <c r="V27" s="533"/>
      <c r="W27" s="533">
        <f>'B | Arbeitsplan'!AH106</f>
        <v>0</v>
      </c>
      <c r="X27" s="534"/>
      <c r="Y27" s="531"/>
      <c r="Z27" s="532"/>
      <c r="AA27" s="282" t="str">
        <f>IF(AND($W27=AA$8, OR(AA$8&lt;='A | Basisdaten'!$X$12, 'A | Basisdaten'!$X$12=""), $U27="Ja"), "t", "")</f>
        <v/>
      </c>
      <c r="AB27" s="283" t="str">
        <f>IF(AND($W27=AB$8, OR(AB$8&lt;='A | Basisdaten'!$X$12, 'A | Basisdaten'!$X$12=""), $U27="Ja"), "t", "")</f>
        <v/>
      </c>
      <c r="AC27" s="283" t="str">
        <f>IF(AND($W27=AC$8, OR(AC$8&lt;='A | Basisdaten'!$X$12, 'A | Basisdaten'!$X$12=""), $U27="Ja"), "t", "")</f>
        <v/>
      </c>
      <c r="AD27" s="283" t="str">
        <f>IF(AND($W27=AD$8, OR(AD$8&lt;='A | Basisdaten'!$X$12, 'A | Basisdaten'!$X$12=""), $U27="Ja"), "t", "")</f>
        <v/>
      </c>
      <c r="AE27" s="283" t="str">
        <f>IF(AND($W27=AE$8, OR(AE$8&lt;='A | Basisdaten'!$X$12, 'A | Basisdaten'!$X$12=""), $U27="Ja"), "t", "")</f>
        <v/>
      </c>
      <c r="AF27" s="283" t="str">
        <f>IF(AND($W27=AF$8, OR(AF$8&lt;='A | Basisdaten'!$X$12, 'A | Basisdaten'!$X$12=""), $U27="Ja"), "t", "")</f>
        <v/>
      </c>
      <c r="AG27" s="283" t="str">
        <f>IF(AND($W27=AG$8, OR(AG$8&lt;='A | Basisdaten'!$X$12, 'A | Basisdaten'!$X$12=""), $U27="Ja"), "t", "")</f>
        <v/>
      </c>
      <c r="AH27" s="283" t="str">
        <f>IF(AND($W27=AH$8, OR(AH$8&lt;='A | Basisdaten'!$X$12, 'A | Basisdaten'!$X$12=""), $U27="Ja"), "t", "")</f>
        <v/>
      </c>
      <c r="AI27" s="283" t="str">
        <f>IF(AND($W27=AI$8, OR(AI$8&lt;='A | Basisdaten'!$X$12, 'A | Basisdaten'!$X$12=""), $U27="Ja"), "t", "")</f>
        <v/>
      </c>
      <c r="AJ27" s="283" t="str">
        <f>IF(AND($W27=AJ$8, OR(AJ$8&lt;='A | Basisdaten'!$X$12, 'A | Basisdaten'!$X$12=""), $U27="Ja"), "t", "")</f>
        <v/>
      </c>
      <c r="AK27" s="283" t="str">
        <f>IF(AND($W27=AK$8, OR(AK$8&lt;='A | Basisdaten'!$X$12, 'A | Basisdaten'!$X$12=""), $U27="Ja"), "t", "")</f>
        <v/>
      </c>
      <c r="AL27" s="283" t="str">
        <f>IF(AND($W27=AL$8, OR(AL$8&lt;='A | Basisdaten'!$X$12, 'A | Basisdaten'!$X$12=""), $U27="Ja"), "t", "")</f>
        <v/>
      </c>
      <c r="AM27" s="283" t="str">
        <f>IF(AND($W27=AM$8, OR(AM$8&lt;='A | Basisdaten'!$X$12, 'A | Basisdaten'!$X$12=""), $U27="Ja"), "t", "")</f>
        <v/>
      </c>
      <c r="AN27" s="283" t="str">
        <f>IF(AND($W27=AN$8, OR(AN$8&lt;='A | Basisdaten'!$X$12, 'A | Basisdaten'!$X$12=""), $U27="Ja"), "t", "")</f>
        <v/>
      </c>
      <c r="AO27" s="283" t="str">
        <f>IF(AND($W27=AO$8, OR(AO$8&lt;='A | Basisdaten'!$X$12, 'A | Basisdaten'!$X$12=""), $U27="Ja"), "t", "")</f>
        <v/>
      </c>
      <c r="AP27" s="283" t="str">
        <f>IF(AND($W27=AP$8, OR(AP$8&lt;='A | Basisdaten'!$X$12, 'A | Basisdaten'!$X$12=""), $U27="Ja"), "t", "")</f>
        <v/>
      </c>
      <c r="AQ27" s="283" t="str">
        <f>IF(AND($W27=AQ$8, OR(AQ$8&lt;='A | Basisdaten'!$X$12, 'A | Basisdaten'!$X$12=""), $U27="Ja"), "t", "")</f>
        <v/>
      </c>
      <c r="AR27" s="284" t="str">
        <f>IF(AND($W27=AR$8, OR(AR$8&lt;='A | Basisdaten'!$X$12, 'A | Basisdaten'!$X$12=""), $U27="Ja"), "t", "")</f>
        <v/>
      </c>
      <c r="AU27" s="249"/>
    </row>
    <row r="28" spans="4:47" s="9" customFormat="1" ht="31.5" customHeight="1" x14ac:dyDescent="0.25">
      <c r="D28" s="551">
        <v>7</v>
      </c>
      <c r="E28" s="560" t="str">
        <f>'B | Arbeitsplan'!$M111</f>
        <v>Einbindung der betroffenen Zielgruppe, Beteiligungsprozess (optional)</v>
      </c>
      <c r="F28" s="561"/>
      <c r="G28" s="561"/>
      <c r="H28" s="561"/>
      <c r="I28" s="561"/>
      <c r="J28" s="561"/>
      <c r="K28" s="561"/>
      <c r="L28" s="561"/>
      <c r="M28" s="561"/>
      <c r="N28" s="561"/>
      <c r="O28" s="561"/>
      <c r="P28" s="561"/>
      <c r="Q28" s="561"/>
      <c r="R28" s="561"/>
      <c r="S28" s="561"/>
      <c r="T28" s="562"/>
      <c r="U28" s="528" t="str">
        <f>IF('B | Arbeitsplan'!$M113="","Nein", "Ja")</f>
        <v>Nein</v>
      </c>
      <c r="V28" s="550"/>
      <c r="W28" s="528">
        <f>'B | Arbeitsplan'!M115</f>
        <v>0</v>
      </c>
      <c r="X28" s="550"/>
      <c r="Y28" s="528">
        <f>'B | Arbeitsplan'!X115</f>
        <v>0</v>
      </c>
      <c r="Z28" s="529"/>
      <c r="AA28" s="83"/>
      <c r="AB28" s="84"/>
      <c r="AC28" s="84"/>
      <c r="AD28" s="84"/>
      <c r="AE28" s="84"/>
      <c r="AF28" s="84"/>
      <c r="AG28" s="84"/>
      <c r="AH28" s="84"/>
      <c r="AI28" s="84"/>
      <c r="AJ28" s="84"/>
      <c r="AK28" s="84"/>
      <c r="AL28" s="84"/>
      <c r="AM28" s="84"/>
      <c r="AN28" s="84"/>
      <c r="AO28" s="84"/>
      <c r="AP28" s="84"/>
      <c r="AQ28" s="84"/>
      <c r="AR28" s="105"/>
      <c r="AU28" s="249"/>
    </row>
    <row r="29" spans="4:47" s="9" customFormat="1" ht="15" customHeight="1" x14ac:dyDescent="0.25">
      <c r="D29" s="552"/>
      <c r="E29" s="546" t="str">
        <f>IF(U29="Nein","", 'B | Arbeitsplan'!G120)</f>
        <v/>
      </c>
      <c r="F29" s="535"/>
      <c r="G29" s="554">
        <f>IF('B | Arbeitsplan'!$M111="","", 'B | Arbeitsplan'!M120)</f>
        <v>0</v>
      </c>
      <c r="H29" s="554"/>
      <c r="I29" s="554">
        <f>IF('B | Arbeitsplan'!$M111="","", 'B | Arbeitsplan'!K120)</f>
        <v>0</v>
      </c>
      <c r="J29" s="554"/>
      <c r="K29" s="554">
        <f>IF('B | Arbeitsplan'!$M111="","", 'B | Arbeitsplan'!M120)</f>
        <v>0</v>
      </c>
      <c r="L29" s="554"/>
      <c r="M29" s="554">
        <f>IF('B | Arbeitsplan'!$M111="","", 'B | Arbeitsplan'!O120)</f>
        <v>0</v>
      </c>
      <c r="N29" s="554"/>
      <c r="O29" s="554">
        <f>IF('B | Arbeitsplan'!$M111="","", 'B | Arbeitsplan'!Q120)</f>
        <v>0</v>
      </c>
      <c r="P29" s="554"/>
      <c r="Q29" s="554">
        <f>IF('B | Arbeitsplan'!$M111="","", 'B | Arbeitsplan'!S120)</f>
        <v>0</v>
      </c>
      <c r="R29" s="554"/>
      <c r="S29" s="554">
        <f>IF('B | Arbeitsplan'!$M111="","", 'B | Arbeitsplan'!U120)</f>
        <v>0</v>
      </c>
      <c r="T29" s="555"/>
      <c r="U29" s="524" t="str">
        <f>IF('B | Arbeitsplan'!$M113="","Nein", IF('B | Arbeitsplan'!$M120="", "Nein", "Ja"))</f>
        <v>Nein</v>
      </c>
      <c r="V29" s="525"/>
      <c r="W29" s="524">
        <f>'B | Arbeitsplan'!AH120</f>
        <v>0</v>
      </c>
      <c r="X29" s="525"/>
      <c r="Y29" s="526"/>
      <c r="Z29" s="527"/>
      <c r="AA29" s="278" t="str">
        <f>IF(AND($W29=AA$8, OR(AA$8&lt;='A | Basisdaten'!$X$12, 'A | Basisdaten'!$X$12=""), $U29="Ja"), "t", "")</f>
        <v/>
      </c>
      <c r="AB29" s="279" t="str">
        <f>IF(AND($W29=AB$8, OR(AB$8&lt;='A | Basisdaten'!$X$12, 'A | Basisdaten'!$X$12=""), $U29="Ja"), "t", "")</f>
        <v/>
      </c>
      <c r="AC29" s="279" t="str">
        <f>IF(AND($W29=AC$8, OR(AC$8&lt;='A | Basisdaten'!$X$12, 'A | Basisdaten'!$X$12=""), $U29="Ja"), "t", "")</f>
        <v/>
      </c>
      <c r="AD29" s="279" t="str">
        <f>IF(AND($W29=AD$8, OR(AD$8&lt;='A | Basisdaten'!$X$12, 'A | Basisdaten'!$X$12=""), $U29="Ja"), "t", "")</f>
        <v/>
      </c>
      <c r="AE29" s="279" t="str">
        <f>IF(AND($W29=AE$8, OR(AE$8&lt;='A | Basisdaten'!$X$12, 'A | Basisdaten'!$X$12=""), $U29="Ja"), "t", "")</f>
        <v/>
      </c>
      <c r="AF29" s="279" t="str">
        <f>IF(AND($W29=AF$8, OR(AF$8&lt;='A | Basisdaten'!$X$12, 'A | Basisdaten'!$X$12=""), $U29="Ja"), "t", "")</f>
        <v/>
      </c>
      <c r="AG29" s="279" t="str">
        <f>IF(AND($W29=AG$8, OR(AG$8&lt;='A | Basisdaten'!$X$12, 'A | Basisdaten'!$X$12=""), $U29="Ja"), "t", "")</f>
        <v/>
      </c>
      <c r="AH29" s="279" t="str">
        <f>IF(AND($W29=AH$8, OR(AH$8&lt;='A | Basisdaten'!$X$12, 'A | Basisdaten'!$X$12=""), $U29="Ja"), "t", "")</f>
        <v/>
      </c>
      <c r="AI29" s="279" t="str">
        <f>IF(AND($W29=AI$8, OR(AI$8&lt;='A | Basisdaten'!$X$12, 'A | Basisdaten'!$X$12=""), $U29="Ja"), "t", "")</f>
        <v/>
      </c>
      <c r="AJ29" s="279" t="str">
        <f>IF(AND($W29=AJ$8, OR(AJ$8&lt;='A | Basisdaten'!$X$12, 'A | Basisdaten'!$X$12=""), $U29="Ja"), "t", "")</f>
        <v/>
      </c>
      <c r="AK29" s="279" t="str">
        <f>IF(AND($W29=AK$8, OR(AK$8&lt;='A | Basisdaten'!$X$12, 'A | Basisdaten'!$X$12=""), $U29="Ja"), "t", "")</f>
        <v/>
      </c>
      <c r="AL29" s="279" t="str">
        <f>IF(AND($W29=AL$8, OR(AL$8&lt;='A | Basisdaten'!$X$12, 'A | Basisdaten'!$X$12=""), $U29="Ja"), "t", "")</f>
        <v/>
      </c>
      <c r="AM29" s="279" t="str">
        <f>IF(AND($W29=AM$8, OR(AM$8&lt;='A | Basisdaten'!$X$12, 'A | Basisdaten'!$X$12=""), $U29="Ja"), "t", "")</f>
        <v/>
      </c>
      <c r="AN29" s="279" t="str">
        <f>IF(AND($W29=AN$8, OR(AN$8&lt;='A | Basisdaten'!$X$12, 'A | Basisdaten'!$X$12=""), $U29="Ja"), "t", "")</f>
        <v/>
      </c>
      <c r="AO29" s="279" t="str">
        <f>IF(AND($W29=AO$8, OR(AO$8&lt;='A | Basisdaten'!$X$12, 'A | Basisdaten'!$X$12=""), $U29="Ja"), "t", "")</f>
        <v/>
      </c>
      <c r="AP29" s="279" t="str">
        <f>IF(AND($W29=AP$8, OR(AP$8&lt;='A | Basisdaten'!$X$12, 'A | Basisdaten'!$X$12=""), $U29="Ja"), "t", "")</f>
        <v/>
      </c>
      <c r="AQ29" s="279" t="str">
        <f>IF(AND($W29=AQ$8, OR(AQ$8&lt;='A | Basisdaten'!$X$12, 'A | Basisdaten'!$X$12=""), $U29="Ja"), "t", "")</f>
        <v/>
      </c>
      <c r="AR29" s="281" t="str">
        <f>IF(AND($W29=AR$8, OR(AR$8&lt;='A | Basisdaten'!$X$12, 'A | Basisdaten'!$X$12=""), $U29="Ja"), "t", "")</f>
        <v/>
      </c>
      <c r="AU29" s="249"/>
    </row>
    <row r="30" spans="4:47" s="9" customFormat="1" ht="15" customHeight="1" thickBot="1" x14ac:dyDescent="0.3">
      <c r="D30" s="553"/>
      <c r="E30" s="545" t="str">
        <f>IF(U30="Nein","", 'B | Arbeitsplan'!G121)</f>
        <v/>
      </c>
      <c r="F30" s="537"/>
      <c r="G30" s="537">
        <f>IF('B | Arbeitsplan'!$M111="","", 'B | Arbeitsplan'!M121)</f>
        <v>0</v>
      </c>
      <c r="H30" s="537"/>
      <c r="I30" s="537">
        <f>IF('B | Arbeitsplan'!$M111="","", 'B | Arbeitsplan'!K121)</f>
        <v>0</v>
      </c>
      <c r="J30" s="537"/>
      <c r="K30" s="537">
        <f>IF('B | Arbeitsplan'!$M111="","", 'B | Arbeitsplan'!M121)</f>
        <v>0</v>
      </c>
      <c r="L30" s="537"/>
      <c r="M30" s="537">
        <f>IF('B | Arbeitsplan'!$M111="","", 'B | Arbeitsplan'!O121)</f>
        <v>0</v>
      </c>
      <c r="N30" s="537"/>
      <c r="O30" s="537">
        <f>IF('B | Arbeitsplan'!$M111="","", 'B | Arbeitsplan'!Q121)</f>
        <v>0</v>
      </c>
      <c r="P30" s="537"/>
      <c r="Q30" s="537">
        <f>IF('B | Arbeitsplan'!$M111="","", 'B | Arbeitsplan'!S121)</f>
        <v>0</v>
      </c>
      <c r="R30" s="537"/>
      <c r="S30" s="537">
        <f>IF('B | Arbeitsplan'!$M111="","", 'B | Arbeitsplan'!U121)</f>
        <v>0</v>
      </c>
      <c r="T30" s="538"/>
      <c r="U30" s="533" t="str">
        <f>IF('B | Arbeitsplan'!$M113="","Nein", IF('B | Arbeitsplan'!$M121="", "Nein", "Ja"))</f>
        <v>Nein</v>
      </c>
      <c r="V30" s="534"/>
      <c r="W30" s="533">
        <f>'B | Arbeitsplan'!AH121</f>
        <v>0</v>
      </c>
      <c r="X30" s="534"/>
      <c r="Y30" s="531"/>
      <c r="Z30" s="532"/>
      <c r="AA30" s="282" t="str">
        <f>IF(AND($W30=AA$8, OR(AA$8&lt;='A | Basisdaten'!$X$12, 'A | Basisdaten'!$X$12=""), $U30="Ja"), "t", "")</f>
        <v/>
      </c>
      <c r="AB30" s="283" t="str">
        <f>IF(AND($W30=AB$8, OR(AB$8&lt;='A | Basisdaten'!$X$12, 'A | Basisdaten'!$X$12=""), $U30="Ja"), "t", "")</f>
        <v/>
      </c>
      <c r="AC30" s="283" t="str">
        <f>IF(AND($W30=AC$8, OR(AC$8&lt;='A | Basisdaten'!$X$12, 'A | Basisdaten'!$X$12=""), $U30="Ja"), "t", "")</f>
        <v/>
      </c>
      <c r="AD30" s="283" t="str">
        <f>IF(AND($W30=AD$8, OR(AD$8&lt;='A | Basisdaten'!$X$12, 'A | Basisdaten'!$X$12=""), $U30="Ja"), "t", "")</f>
        <v/>
      </c>
      <c r="AE30" s="283" t="str">
        <f>IF(AND($W30=AE$8, OR(AE$8&lt;='A | Basisdaten'!$X$12, 'A | Basisdaten'!$X$12=""), $U30="Ja"), "t", "")</f>
        <v/>
      </c>
      <c r="AF30" s="283" t="str">
        <f>IF(AND($W30=AF$8, OR(AF$8&lt;='A | Basisdaten'!$X$12, 'A | Basisdaten'!$X$12=""), $U30="Ja"), "t", "")</f>
        <v/>
      </c>
      <c r="AG30" s="283" t="str">
        <f>IF(AND($W30=AG$8, OR(AG$8&lt;='A | Basisdaten'!$X$12, 'A | Basisdaten'!$X$12=""), $U30="Ja"), "t", "")</f>
        <v/>
      </c>
      <c r="AH30" s="283" t="str">
        <f>IF(AND($W30=AH$8, OR(AH$8&lt;='A | Basisdaten'!$X$12, 'A | Basisdaten'!$X$12=""), $U30="Ja"), "t", "")</f>
        <v/>
      </c>
      <c r="AI30" s="283" t="str">
        <f>IF(AND($W30=AI$8, OR(AI$8&lt;='A | Basisdaten'!$X$12, 'A | Basisdaten'!$X$12=""), $U30="Ja"), "t", "")</f>
        <v/>
      </c>
      <c r="AJ30" s="283" t="str">
        <f>IF(AND($W30=AJ$8, OR(AJ$8&lt;='A | Basisdaten'!$X$12, 'A | Basisdaten'!$X$12=""), $U30="Ja"), "t", "")</f>
        <v/>
      </c>
      <c r="AK30" s="283" t="str">
        <f>IF(AND($W30=AK$8, OR(AK$8&lt;='A | Basisdaten'!$X$12, 'A | Basisdaten'!$X$12=""), $U30="Ja"), "t", "")</f>
        <v/>
      </c>
      <c r="AL30" s="283" t="str">
        <f>IF(AND($W30=AL$8, OR(AL$8&lt;='A | Basisdaten'!$X$12, 'A | Basisdaten'!$X$12=""), $U30="Ja"), "t", "")</f>
        <v/>
      </c>
      <c r="AM30" s="283" t="str">
        <f>IF(AND($W30=AM$8, OR(AM$8&lt;='A | Basisdaten'!$X$12, 'A | Basisdaten'!$X$12=""), $U30="Ja"), "t", "")</f>
        <v/>
      </c>
      <c r="AN30" s="283" t="str">
        <f>IF(AND($W30=AN$8, OR(AN$8&lt;='A | Basisdaten'!$X$12, 'A | Basisdaten'!$X$12=""), $U30="Ja"), "t", "")</f>
        <v/>
      </c>
      <c r="AO30" s="283" t="str">
        <f>IF(AND($W30=AO$8, OR(AO$8&lt;='A | Basisdaten'!$X$12, 'A | Basisdaten'!$X$12=""), $U30="Ja"), "t", "")</f>
        <v/>
      </c>
      <c r="AP30" s="283" t="str">
        <f>IF(AND($W30=AP$8, OR(AP$8&lt;='A | Basisdaten'!$X$12, 'A | Basisdaten'!$X$12=""), $U30="Ja"), "t", "")</f>
        <v/>
      </c>
      <c r="AQ30" s="283" t="str">
        <f>IF(AND($W30=AQ$8, OR(AQ$8&lt;='A | Basisdaten'!$X$12, 'A | Basisdaten'!$X$12=""), $U30="Ja"), "t", "")</f>
        <v/>
      </c>
      <c r="AR30" s="284" t="str">
        <f>IF(AND($W30=AR$8, OR(AR$8&lt;='A | Basisdaten'!$X$12, 'A | Basisdaten'!$X$12=""), $U30="Ja"), "t", "")</f>
        <v/>
      </c>
      <c r="AU30" s="249"/>
    </row>
    <row r="31" spans="4:47" s="9" customFormat="1" ht="31.5" customHeight="1" x14ac:dyDescent="0.25">
      <c r="D31" s="551">
        <v>8</v>
      </c>
      <c r="E31" s="560" t="str">
        <f>'B | Arbeitsplan'!$M124</f>
        <v>Identifikation und Planung von nicht-investiven Maßnahmen im Klimaanpassungskonzept (optional)</v>
      </c>
      <c r="F31" s="561"/>
      <c r="G31" s="561"/>
      <c r="H31" s="561"/>
      <c r="I31" s="561"/>
      <c r="J31" s="561"/>
      <c r="K31" s="561"/>
      <c r="L31" s="561"/>
      <c r="M31" s="561"/>
      <c r="N31" s="561"/>
      <c r="O31" s="561"/>
      <c r="P31" s="561"/>
      <c r="Q31" s="561"/>
      <c r="R31" s="561"/>
      <c r="S31" s="561"/>
      <c r="T31" s="562"/>
      <c r="U31" s="528" t="str">
        <f>IF('B | Arbeitsplan'!$M126="","Nein", "Ja")</f>
        <v>Nein</v>
      </c>
      <c r="V31" s="550"/>
      <c r="W31" s="528">
        <f>'B | Arbeitsplan'!M128</f>
        <v>0</v>
      </c>
      <c r="X31" s="550"/>
      <c r="Y31" s="528">
        <f>'B | Arbeitsplan'!X128</f>
        <v>0</v>
      </c>
      <c r="Z31" s="529"/>
      <c r="AA31" s="83"/>
      <c r="AB31" s="84"/>
      <c r="AC31" s="84"/>
      <c r="AD31" s="84"/>
      <c r="AE31" s="84"/>
      <c r="AF31" s="84"/>
      <c r="AG31" s="84"/>
      <c r="AH31" s="84"/>
      <c r="AI31" s="84"/>
      <c r="AJ31" s="84"/>
      <c r="AK31" s="84"/>
      <c r="AL31" s="84"/>
      <c r="AM31" s="84"/>
      <c r="AN31" s="84"/>
      <c r="AO31" s="84"/>
      <c r="AP31" s="84"/>
      <c r="AQ31" s="84"/>
      <c r="AR31" s="105"/>
      <c r="AU31" s="249"/>
    </row>
    <row r="32" spans="4:47" s="9" customFormat="1" ht="15" customHeight="1" x14ac:dyDescent="0.25">
      <c r="D32" s="552"/>
      <c r="E32" s="546" t="str">
        <f>IF(U32="Nein","", 'B | Arbeitsplan'!G133)</f>
        <v/>
      </c>
      <c r="F32" s="535"/>
      <c r="G32" s="535">
        <f>IF('B | Arbeitsplan'!$M124="","", 'B | Arbeitsplan'!M133)</f>
        <v>0</v>
      </c>
      <c r="H32" s="535"/>
      <c r="I32" s="535">
        <f>IF('B | Arbeitsplan'!$M124="","", 'B | Arbeitsplan'!K133)</f>
        <v>0</v>
      </c>
      <c r="J32" s="535"/>
      <c r="K32" s="535">
        <f>IF('B | Arbeitsplan'!$M124="","", 'B | Arbeitsplan'!M133)</f>
        <v>0</v>
      </c>
      <c r="L32" s="535"/>
      <c r="M32" s="535">
        <f>IF('B | Arbeitsplan'!$M124="","", 'B | Arbeitsplan'!O133)</f>
        <v>0</v>
      </c>
      <c r="N32" s="535"/>
      <c r="O32" s="535">
        <f>IF('B | Arbeitsplan'!$M124="","", 'B | Arbeitsplan'!Q133)</f>
        <v>0</v>
      </c>
      <c r="P32" s="535"/>
      <c r="Q32" s="535">
        <f>IF('B | Arbeitsplan'!$M124="","", 'B | Arbeitsplan'!S133)</f>
        <v>0</v>
      </c>
      <c r="R32" s="535"/>
      <c r="S32" s="535">
        <f>IF('B | Arbeitsplan'!$M124="","", 'B | Arbeitsplan'!U133)</f>
        <v>0</v>
      </c>
      <c r="T32" s="536"/>
      <c r="U32" s="524" t="str">
        <f>IF('B | Arbeitsplan'!$M124="","Nein", IF('B | Arbeitsplan'!$M133="", "Nein", "Ja"))</f>
        <v>Nein</v>
      </c>
      <c r="V32" s="525"/>
      <c r="W32" s="524">
        <f>'B | Arbeitsplan'!AH133</f>
        <v>0</v>
      </c>
      <c r="X32" s="525"/>
      <c r="Y32" s="526"/>
      <c r="Z32" s="527"/>
      <c r="AA32" s="278" t="str">
        <f>IF(AND($W32=AA$8, OR(AA$8&lt;='A | Basisdaten'!$X$12, 'A | Basisdaten'!$X$12=""), $U32="Ja"), "t", "")</f>
        <v/>
      </c>
      <c r="AB32" s="279" t="str">
        <f>IF(AND($W32=AB$8, OR(AB$8&lt;='A | Basisdaten'!$X$12, 'A | Basisdaten'!$X$12=""), $U32="Ja"), "t", "")</f>
        <v/>
      </c>
      <c r="AC32" s="279" t="str">
        <f>IF(AND($W32=AC$8, OR(AC$8&lt;='A | Basisdaten'!$X$12, 'A | Basisdaten'!$X$12=""), $U32="Ja"), "t", "")</f>
        <v/>
      </c>
      <c r="AD32" s="279" t="str">
        <f>IF(AND($W32=AD$8, OR(AD$8&lt;='A | Basisdaten'!$X$12, 'A | Basisdaten'!$X$12=""), $U32="Ja"), "t", "")</f>
        <v/>
      </c>
      <c r="AE32" s="279" t="str">
        <f>IF(AND($W32=AE$8, OR(AE$8&lt;='A | Basisdaten'!$X$12, 'A | Basisdaten'!$X$12=""), $U32="Ja"), "t", "")</f>
        <v/>
      </c>
      <c r="AF32" s="279" t="str">
        <f>IF(AND($W32=AF$8, OR(AF$8&lt;='A | Basisdaten'!$X$12, 'A | Basisdaten'!$X$12=""), $U32="Ja"), "t", "")</f>
        <v/>
      </c>
      <c r="AG32" s="279" t="str">
        <f>IF(AND($W32=AG$8, OR(AG$8&lt;='A | Basisdaten'!$X$12, 'A | Basisdaten'!$X$12=""), $U32="Ja"), "t", "")</f>
        <v/>
      </c>
      <c r="AH32" s="279" t="str">
        <f>IF(AND($W32=AH$8, OR(AH$8&lt;='A | Basisdaten'!$X$12, 'A | Basisdaten'!$X$12=""), $U32="Ja"), "t", "")</f>
        <v/>
      </c>
      <c r="AI32" s="279" t="str">
        <f>IF(AND($W32=AI$8, OR(AI$8&lt;='A | Basisdaten'!$X$12, 'A | Basisdaten'!$X$12=""), $U32="Ja"), "t", "")</f>
        <v/>
      </c>
      <c r="AJ32" s="279" t="str">
        <f>IF(AND($W32=AJ$8, OR(AJ$8&lt;='A | Basisdaten'!$X$12, 'A | Basisdaten'!$X$12=""), $U32="Ja"), "t", "")</f>
        <v/>
      </c>
      <c r="AK32" s="279" t="str">
        <f>IF(AND($W32=AK$8, OR(AK$8&lt;='A | Basisdaten'!$X$12, 'A | Basisdaten'!$X$12=""), $U32="Ja"), "t", "")</f>
        <v/>
      </c>
      <c r="AL32" s="279" t="str">
        <f>IF(AND($W32=AL$8, OR(AL$8&lt;='A | Basisdaten'!$X$12, 'A | Basisdaten'!$X$12=""), $U32="Ja"), "t", "")</f>
        <v/>
      </c>
      <c r="AM32" s="279" t="str">
        <f>IF(AND($W32=AM$8, OR(AM$8&lt;='A | Basisdaten'!$X$12, 'A | Basisdaten'!$X$12=""), $U32="Ja"), "t", "")</f>
        <v/>
      </c>
      <c r="AN32" s="279" t="str">
        <f>IF(AND($W32=AN$8, OR(AN$8&lt;='A | Basisdaten'!$X$12, 'A | Basisdaten'!$X$12=""), $U32="Ja"), "t", "")</f>
        <v/>
      </c>
      <c r="AO32" s="279" t="str">
        <f>IF(AND($W32=AO$8, OR(AO$8&lt;='A | Basisdaten'!$X$12, 'A | Basisdaten'!$X$12=""), $U32="Ja"), "t", "")</f>
        <v/>
      </c>
      <c r="AP32" s="279" t="str">
        <f>IF(AND($W32=AP$8, OR(AP$8&lt;='A | Basisdaten'!$X$12, 'A | Basisdaten'!$X$12=""), $U32="Ja"), "t", "")</f>
        <v/>
      </c>
      <c r="AQ32" s="279" t="str">
        <f>IF(AND($W32=AQ$8, OR(AQ$8&lt;='A | Basisdaten'!$X$12, 'A | Basisdaten'!$X$12=""), $U32="Ja"), "t", "")</f>
        <v/>
      </c>
      <c r="AR32" s="281" t="str">
        <f>IF(AND($W32=AR$8, OR(AR$8&lt;='A | Basisdaten'!$X$12, 'A | Basisdaten'!$X$12=""), $U32="Ja"), "t", "")</f>
        <v/>
      </c>
      <c r="AU32" s="249"/>
    </row>
    <row r="33" spans="3:50" s="9" customFormat="1" ht="15" customHeight="1" thickBot="1" x14ac:dyDescent="0.3">
      <c r="D33" s="553"/>
      <c r="E33" s="545" t="str">
        <f>IF(U33="Nein","", 'B | Arbeitsplan'!G134)</f>
        <v/>
      </c>
      <c r="F33" s="537"/>
      <c r="G33" s="537">
        <f>IF('B | Arbeitsplan'!$M124="","", 'B | Arbeitsplan'!M134)</f>
        <v>0</v>
      </c>
      <c r="H33" s="537"/>
      <c r="I33" s="537">
        <f>IF('B | Arbeitsplan'!$M124="","", 'B | Arbeitsplan'!K134)</f>
        <v>0</v>
      </c>
      <c r="J33" s="537"/>
      <c r="K33" s="537">
        <f>IF('B | Arbeitsplan'!$M124="","", 'B | Arbeitsplan'!M134)</f>
        <v>0</v>
      </c>
      <c r="L33" s="537"/>
      <c r="M33" s="537">
        <f>IF('B | Arbeitsplan'!$M124="","", 'B | Arbeitsplan'!O134)</f>
        <v>0</v>
      </c>
      <c r="N33" s="537"/>
      <c r="O33" s="537">
        <f>IF('B | Arbeitsplan'!$M124="","", 'B | Arbeitsplan'!Q134)</f>
        <v>0</v>
      </c>
      <c r="P33" s="537"/>
      <c r="Q33" s="537">
        <f>IF('B | Arbeitsplan'!$M124="","", 'B | Arbeitsplan'!S134)</f>
        <v>0</v>
      </c>
      <c r="R33" s="537"/>
      <c r="S33" s="537">
        <f>IF('B | Arbeitsplan'!$M124="","", 'B | Arbeitsplan'!U134)</f>
        <v>0</v>
      </c>
      <c r="T33" s="538"/>
      <c r="U33" s="533" t="str">
        <f>IF('B | Arbeitsplan'!$M124="","Nein", IF('B | Arbeitsplan'!$M134="", "Nein", "Ja"))</f>
        <v>Nein</v>
      </c>
      <c r="V33" s="534"/>
      <c r="W33" s="533">
        <f>'B | Arbeitsplan'!AH134</f>
        <v>0</v>
      </c>
      <c r="X33" s="534"/>
      <c r="Y33" s="531"/>
      <c r="Z33" s="532"/>
      <c r="AA33" s="282" t="str">
        <f>IF(AND($W33=AA$8, OR(AA$8&lt;='A | Basisdaten'!$X$12, 'A | Basisdaten'!$X$12=""), $U33="Ja"), "t", "")</f>
        <v/>
      </c>
      <c r="AB33" s="283" t="str">
        <f>IF(AND($W33=AB$8, OR(AB$8&lt;='A | Basisdaten'!$X$12, 'A | Basisdaten'!$X$12=""), $U33="Ja"), "t", "")</f>
        <v/>
      </c>
      <c r="AC33" s="283" t="str">
        <f>IF(AND($W33=AC$8, OR(AC$8&lt;='A | Basisdaten'!$X$12, 'A | Basisdaten'!$X$12=""), $U33="Ja"), "t", "")</f>
        <v/>
      </c>
      <c r="AD33" s="283" t="str">
        <f>IF(AND($W33=AD$8, OR(AD$8&lt;='A | Basisdaten'!$X$12, 'A | Basisdaten'!$X$12=""), $U33="Ja"), "t", "")</f>
        <v/>
      </c>
      <c r="AE33" s="283" t="str">
        <f>IF(AND($W33=AE$8, OR(AE$8&lt;='A | Basisdaten'!$X$12, 'A | Basisdaten'!$X$12=""), $U33="Ja"), "t", "")</f>
        <v/>
      </c>
      <c r="AF33" s="283" t="str">
        <f>IF(AND($W33=AF$8, OR(AF$8&lt;='A | Basisdaten'!$X$12, 'A | Basisdaten'!$X$12=""), $U33="Ja"), "t", "")</f>
        <v/>
      </c>
      <c r="AG33" s="283" t="str">
        <f>IF(AND($W33=AG$8, OR(AG$8&lt;='A | Basisdaten'!$X$12, 'A | Basisdaten'!$X$12=""), $U33="Ja"), "t", "")</f>
        <v/>
      </c>
      <c r="AH33" s="283" t="str">
        <f>IF(AND($W33=AH$8, OR(AH$8&lt;='A | Basisdaten'!$X$12, 'A | Basisdaten'!$X$12=""), $U33="Ja"), "t", "")</f>
        <v/>
      </c>
      <c r="AI33" s="283" t="str">
        <f>IF(AND($W33=AI$8, OR(AI$8&lt;='A | Basisdaten'!$X$12, 'A | Basisdaten'!$X$12=""), $U33="Ja"), "t", "")</f>
        <v/>
      </c>
      <c r="AJ33" s="283" t="str">
        <f>IF(AND($W33=AJ$8, OR(AJ$8&lt;='A | Basisdaten'!$X$12, 'A | Basisdaten'!$X$12=""), $U33="Ja"), "t", "")</f>
        <v/>
      </c>
      <c r="AK33" s="283" t="str">
        <f>IF(AND($W33=AK$8, OR(AK$8&lt;='A | Basisdaten'!$X$12, 'A | Basisdaten'!$X$12=""), $U33="Ja"), "t", "")</f>
        <v/>
      </c>
      <c r="AL33" s="283" t="str">
        <f>IF(AND($W33=AL$8, OR(AL$8&lt;='A | Basisdaten'!$X$12, 'A | Basisdaten'!$X$12=""), $U33="Ja"), "t", "")</f>
        <v/>
      </c>
      <c r="AM33" s="283" t="str">
        <f>IF(AND($W33=AM$8, OR(AM$8&lt;='A | Basisdaten'!$X$12, 'A | Basisdaten'!$X$12=""), $U33="Ja"), "t", "")</f>
        <v/>
      </c>
      <c r="AN33" s="283" t="str">
        <f>IF(AND($W33=AN$8, OR(AN$8&lt;='A | Basisdaten'!$X$12, 'A | Basisdaten'!$X$12=""), $U33="Ja"), "t", "")</f>
        <v/>
      </c>
      <c r="AO33" s="283" t="str">
        <f>IF(AND($W33=AO$8, OR(AO$8&lt;='A | Basisdaten'!$X$12, 'A | Basisdaten'!$X$12=""), $U33="Ja"), "t", "")</f>
        <v/>
      </c>
      <c r="AP33" s="283" t="str">
        <f>IF(AND($W33=AP$8, OR(AP$8&lt;='A | Basisdaten'!$X$12, 'A | Basisdaten'!$X$12=""), $U33="Ja"), "t", "")</f>
        <v/>
      </c>
      <c r="AQ33" s="283" t="str">
        <f>IF(AND($W33=AQ$8, OR(AQ$8&lt;='A | Basisdaten'!$X$12, 'A | Basisdaten'!$X$12=""), $U33="Ja"), "t", "")</f>
        <v/>
      </c>
      <c r="AR33" s="284" t="str">
        <f>IF(AND($W33=AR$8, OR(AR$8&lt;='A | Basisdaten'!$X$12, 'A | Basisdaten'!$X$12=""), $U33="Ja"), "t", "")</f>
        <v/>
      </c>
      <c r="AU33" s="249"/>
    </row>
    <row r="34" spans="3:50" s="9" customFormat="1" ht="15" customHeight="1" x14ac:dyDescent="0.25">
      <c r="D34" s="551">
        <v>9</v>
      </c>
      <c r="E34" s="539">
        <f>'B | Arbeitsplan'!$M137</f>
        <v>0</v>
      </c>
      <c r="F34" s="540"/>
      <c r="G34" s="540"/>
      <c r="H34" s="540"/>
      <c r="I34" s="540"/>
      <c r="J34" s="540"/>
      <c r="K34" s="540"/>
      <c r="L34" s="540"/>
      <c r="M34" s="540"/>
      <c r="N34" s="540"/>
      <c r="O34" s="540"/>
      <c r="P34" s="540"/>
      <c r="Q34" s="540"/>
      <c r="R34" s="540"/>
      <c r="S34" s="540"/>
      <c r="T34" s="541"/>
      <c r="U34" s="528" t="str">
        <f>IF('B | Arbeitsplan'!$M137="","Nein", "Ja")</f>
        <v>Nein</v>
      </c>
      <c r="V34" s="550"/>
      <c r="W34" s="528">
        <f>'B | Arbeitsplan'!M141</f>
        <v>0</v>
      </c>
      <c r="X34" s="550"/>
      <c r="Y34" s="528">
        <f>'B | Arbeitsplan'!X141</f>
        <v>0</v>
      </c>
      <c r="Z34" s="529"/>
      <c r="AA34" s="83"/>
      <c r="AB34" s="84"/>
      <c r="AC34" s="84"/>
      <c r="AD34" s="84"/>
      <c r="AE34" s="84"/>
      <c r="AF34" s="84"/>
      <c r="AG34" s="84"/>
      <c r="AH34" s="84"/>
      <c r="AI34" s="84"/>
      <c r="AJ34" s="84"/>
      <c r="AK34" s="84"/>
      <c r="AL34" s="84"/>
      <c r="AM34" s="84"/>
      <c r="AN34" s="84"/>
      <c r="AO34" s="84"/>
      <c r="AP34" s="84"/>
      <c r="AQ34" s="84"/>
      <c r="AR34" s="105"/>
      <c r="AU34" s="249"/>
    </row>
    <row r="35" spans="3:50" s="9" customFormat="1" ht="15" customHeight="1" x14ac:dyDescent="0.25">
      <c r="D35" s="552"/>
      <c r="E35" s="546" t="str">
        <f>IF(U35="Nein", "", 'B | Arbeitsplan'!G146)</f>
        <v/>
      </c>
      <c r="F35" s="535"/>
      <c r="G35" s="535" t="str">
        <f>IF('B | Arbeitsplan'!$M137="", "", 'B | Arbeitsplan'!M146)</f>
        <v/>
      </c>
      <c r="H35" s="535"/>
      <c r="I35" s="535" t="str">
        <f>IF('B | Arbeitsplan'!$M137="", "", 'B | Arbeitsplan'!K146)</f>
        <v/>
      </c>
      <c r="J35" s="535"/>
      <c r="K35" s="535" t="str">
        <f>IF('B | Arbeitsplan'!$M137="", "", 'B | Arbeitsplan'!M146)</f>
        <v/>
      </c>
      <c r="L35" s="535"/>
      <c r="M35" s="535" t="str">
        <f>IF('B | Arbeitsplan'!$M137="", "", 'B | Arbeitsplan'!O146)</f>
        <v/>
      </c>
      <c r="N35" s="535"/>
      <c r="O35" s="535" t="str">
        <f>IF('B | Arbeitsplan'!$M137="", "", 'B | Arbeitsplan'!Q146)</f>
        <v/>
      </c>
      <c r="P35" s="535"/>
      <c r="Q35" s="535" t="str">
        <f>IF('B | Arbeitsplan'!$M137="", "", 'B | Arbeitsplan'!S146)</f>
        <v/>
      </c>
      <c r="R35" s="535"/>
      <c r="S35" s="535" t="str">
        <f>IF('B | Arbeitsplan'!$M137="", "", 'B | Arbeitsplan'!U146)</f>
        <v/>
      </c>
      <c r="T35" s="536"/>
      <c r="U35" s="524" t="str">
        <f>IF('B | Arbeitsplan'!$M137="","Nein", IF('B | Arbeitsplan'!$M146="", "Nein", "Ja"))</f>
        <v>Nein</v>
      </c>
      <c r="V35" s="525"/>
      <c r="W35" s="524">
        <f>'B | Arbeitsplan'!AH146</f>
        <v>0</v>
      </c>
      <c r="X35" s="525"/>
      <c r="Y35" s="526"/>
      <c r="Z35" s="527"/>
      <c r="AA35" s="278" t="str">
        <f>IF(AND($W35=AA$8, OR(AA$8&lt;='A | Basisdaten'!$X$12, 'A | Basisdaten'!$X$12=""), $U35="Ja"), "t", "")</f>
        <v/>
      </c>
      <c r="AB35" s="279" t="str">
        <f>IF(AND($W35=AB$8, OR(AB$8&lt;='A | Basisdaten'!$X$12, 'A | Basisdaten'!$X$12=""), $U35="Ja"), "t", "")</f>
        <v/>
      </c>
      <c r="AC35" s="279" t="str">
        <f>IF(AND($W35=AC$8, OR(AC$8&lt;='A | Basisdaten'!$X$12, 'A | Basisdaten'!$X$12=""), $U35="Ja"), "t", "")</f>
        <v/>
      </c>
      <c r="AD35" s="279" t="str">
        <f>IF(AND($W35=AD$8, OR(AD$8&lt;='A | Basisdaten'!$X$12, 'A | Basisdaten'!$X$12=""), $U35="Ja"), "t", "")</f>
        <v/>
      </c>
      <c r="AE35" s="279" t="str">
        <f>IF(AND($W35=AE$8, OR(AE$8&lt;='A | Basisdaten'!$X$12, 'A | Basisdaten'!$X$12=""), $U35="Ja"), "t", "")</f>
        <v/>
      </c>
      <c r="AF35" s="279" t="str">
        <f>IF(AND($W35=AF$8, OR(AF$8&lt;='A | Basisdaten'!$X$12, 'A | Basisdaten'!$X$12=""), $U35="Ja"), "t", "")</f>
        <v/>
      </c>
      <c r="AG35" s="279" t="str">
        <f>IF(AND($W35=AG$8, OR(AG$8&lt;='A | Basisdaten'!$X$12, 'A | Basisdaten'!$X$12=""), $U35="Ja"), "t", "")</f>
        <v/>
      </c>
      <c r="AH35" s="279" t="str">
        <f>IF(AND($W35=AH$8, OR(AH$8&lt;='A | Basisdaten'!$X$12, 'A | Basisdaten'!$X$12=""), $U35="Ja"), "t", "")</f>
        <v/>
      </c>
      <c r="AI35" s="279" t="str">
        <f>IF(AND($W35=AI$8, OR(AI$8&lt;='A | Basisdaten'!$X$12, 'A | Basisdaten'!$X$12=""), $U35="Ja"), "t", "")</f>
        <v/>
      </c>
      <c r="AJ35" s="279" t="str">
        <f>IF(AND($W35=AJ$8, OR(AJ$8&lt;='A | Basisdaten'!$X$12, 'A | Basisdaten'!$X$12=""), $U35="Ja"), "t", "")</f>
        <v/>
      </c>
      <c r="AK35" s="279" t="str">
        <f>IF(AND($W35=AK$8, OR(AK$8&lt;='A | Basisdaten'!$X$12, 'A | Basisdaten'!$X$12=""), $U35="Ja"), "t", "")</f>
        <v/>
      </c>
      <c r="AL35" s="279" t="str">
        <f>IF(AND($W35=AL$8, OR(AL$8&lt;='A | Basisdaten'!$X$12, 'A | Basisdaten'!$X$12=""), $U35="Ja"), "t", "")</f>
        <v/>
      </c>
      <c r="AM35" s="279" t="str">
        <f>IF(AND($W35=AM$8, OR(AM$8&lt;='A | Basisdaten'!$X$12, 'A | Basisdaten'!$X$12=""), $U35="Ja"), "t", "")</f>
        <v/>
      </c>
      <c r="AN35" s="279" t="str">
        <f>IF(AND($W35=AN$8, OR(AN$8&lt;='A | Basisdaten'!$X$12, 'A | Basisdaten'!$X$12=""), $U35="Ja"), "t", "")</f>
        <v/>
      </c>
      <c r="AO35" s="279" t="str">
        <f>IF(AND($W35=AO$8, OR(AO$8&lt;='A | Basisdaten'!$X$12, 'A | Basisdaten'!$X$12=""), $U35="Ja"), "t", "")</f>
        <v/>
      </c>
      <c r="AP35" s="279" t="str">
        <f>IF(AND($W35=AP$8, OR(AP$8&lt;='A | Basisdaten'!$X$12, 'A | Basisdaten'!$X$12=""), $U35="Ja"), "t", "")</f>
        <v/>
      </c>
      <c r="AQ35" s="279" t="str">
        <f>IF(AND($W35=AQ$8, OR(AQ$8&lt;='A | Basisdaten'!$X$12, 'A | Basisdaten'!$X$12=""), $U35="Ja"), "t", "")</f>
        <v/>
      </c>
      <c r="AR35" s="281" t="str">
        <f>IF(AND($W35=AR$8, OR(AR$8&lt;='A | Basisdaten'!$X$12, 'A | Basisdaten'!$X$12=""), $U35="Ja"), "t", "")</f>
        <v/>
      </c>
      <c r="AU35" s="249"/>
    </row>
    <row r="36" spans="3:50" s="9" customFormat="1" ht="15" customHeight="1" thickBot="1" x14ac:dyDescent="0.3">
      <c r="D36" s="553"/>
      <c r="E36" s="545" t="str">
        <f>IF(U36="Nein", "", 'B | Arbeitsplan'!G147)</f>
        <v/>
      </c>
      <c r="F36" s="537"/>
      <c r="G36" s="537" t="str">
        <f>IF('B | Arbeitsplan'!$M137="", "", 'B | Arbeitsplan'!M147)</f>
        <v/>
      </c>
      <c r="H36" s="537"/>
      <c r="I36" s="537" t="str">
        <f>IF('B | Arbeitsplan'!$M137="", "", 'B | Arbeitsplan'!K147)</f>
        <v/>
      </c>
      <c r="J36" s="537"/>
      <c r="K36" s="537" t="str">
        <f>IF('B | Arbeitsplan'!$M137="", "", 'B | Arbeitsplan'!M147)</f>
        <v/>
      </c>
      <c r="L36" s="537"/>
      <c r="M36" s="537" t="str">
        <f>IF('B | Arbeitsplan'!$M137="", "", 'B | Arbeitsplan'!O147)</f>
        <v/>
      </c>
      <c r="N36" s="537"/>
      <c r="O36" s="537" t="str">
        <f>IF('B | Arbeitsplan'!$M137="", "", 'B | Arbeitsplan'!Q147)</f>
        <v/>
      </c>
      <c r="P36" s="537"/>
      <c r="Q36" s="537" t="str">
        <f>IF('B | Arbeitsplan'!$M137="", "", 'B | Arbeitsplan'!S147)</f>
        <v/>
      </c>
      <c r="R36" s="537"/>
      <c r="S36" s="537" t="str">
        <f>IF('B | Arbeitsplan'!$M137="", "", 'B | Arbeitsplan'!U147)</f>
        <v/>
      </c>
      <c r="T36" s="538"/>
      <c r="U36" s="533" t="str">
        <f>IF('B | Arbeitsplan'!$M137="","Nein", IF('B | Arbeitsplan'!$M147="", "Nein", "Ja"))</f>
        <v>Nein</v>
      </c>
      <c r="V36" s="534"/>
      <c r="W36" s="533">
        <f>'B | Arbeitsplan'!AH147</f>
        <v>0</v>
      </c>
      <c r="X36" s="534"/>
      <c r="Y36" s="531"/>
      <c r="Z36" s="532"/>
      <c r="AA36" s="282" t="str">
        <f>IF(AND($W36=AA$8, OR(AA$8&lt;='A | Basisdaten'!$X$12, 'A | Basisdaten'!$X$12=""), $U36="Ja"), "t", "")</f>
        <v/>
      </c>
      <c r="AB36" s="283" t="str">
        <f>IF(AND($W36=AB$8, OR(AB$8&lt;='A | Basisdaten'!$X$12, 'A | Basisdaten'!$X$12=""), $U36="Ja"), "t", "")</f>
        <v/>
      </c>
      <c r="AC36" s="283" t="str">
        <f>IF(AND($W36=AC$8, OR(AC$8&lt;='A | Basisdaten'!$X$12, 'A | Basisdaten'!$X$12=""), $U36="Ja"), "t", "")</f>
        <v/>
      </c>
      <c r="AD36" s="283" t="str">
        <f>IF(AND($W36=AD$8, OR(AD$8&lt;='A | Basisdaten'!$X$12, 'A | Basisdaten'!$X$12=""), $U36="Ja"), "t", "")</f>
        <v/>
      </c>
      <c r="AE36" s="283" t="str">
        <f>IF(AND($W36=AE$8, OR(AE$8&lt;='A | Basisdaten'!$X$12, 'A | Basisdaten'!$X$12=""), $U36="Ja"), "t", "")</f>
        <v/>
      </c>
      <c r="AF36" s="283" t="str">
        <f>IF(AND($W36=AF$8, OR(AF$8&lt;='A | Basisdaten'!$X$12, 'A | Basisdaten'!$X$12=""), $U36="Ja"), "t", "")</f>
        <v/>
      </c>
      <c r="AG36" s="283" t="str">
        <f>IF(AND($W36=AG$8, OR(AG$8&lt;='A | Basisdaten'!$X$12, 'A | Basisdaten'!$X$12=""), $U36="Ja"), "t", "")</f>
        <v/>
      </c>
      <c r="AH36" s="283" t="str">
        <f>IF(AND($W36=AH$8, OR(AH$8&lt;='A | Basisdaten'!$X$12, 'A | Basisdaten'!$X$12=""), $U36="Ja"), "t", "")</f>
        <v/>
      </c>
      <c r="AI36" s="283" t="str">
        <f>IF(AND($W36=AI$8, OR(AI$8&lt;='A | Basisdaten'!$X$12, 'A | Basisdaten'!$X$12=""), $U36="Ja"), "t", "")</f>
        <v/>
      </c>
      <c r="AJ36" s="283" t="str">
        <f>IF(AND($W36=AJ$8, OR(AJ$8&lt;='A | Basisdaten'!$X$12, 'A | Basisdaten'!$X$12=""), $U36="Ja"), "t", "")</f>
        <v/>
      </c>
      <c r="AK36" s="283" t="str">
        <f>IF(AND($W36=AK$8, OR(AK$8&lt;='A | Basisdaten'!$X$12, 'A | Basisdaten'!$X$12=""), $U36="Ja"), "t", "")</f>
        <v/>
      </c>
      <c r="AL36" s="283" t="str">
        <f>IF(AND($W36=AL$8, OR(AL$8&lt;='A | Basisdaten'!$X$12, 'A | Basisdaten'!$X$12=""), $U36="Ja"), "t", "")</f>
        <v/>
      </c>
      <c r="AM36" s="283" t="str">
        <f>IF(AND($W36=AM$8, OR(AM$8&lt;='A | Basisdaten'!$X$12, 'A | Basisdaten'!$X$12=""), $U36="Ja"), "t", "")</f>
        <v/>
      </c>
      <c r="AN36" s="283" t="str">
        <f>IF(AND($W36=AN$8, OR(AN$8&lt;='A | Basisdaten'!$X$12, 'A | Basisdaten'!$X$12=""), $U36="Ja"), "t", "")</f>
        <v/>
      </c>
      <c r="AO36" s="283" t="str">
        <f>IF(AND($W36=AO$8, OR(AO$8&lt;='A | Basisdaten'!$X$12, 'A | Basisdaten'!$X$12=""), $U36="Ja"), "t", "")</f>
        <v/>
      </c>
      <c r="AP36" s="283" t="str">
        <f>IF(AND($W36=AP$8, OR(AP$8&lt;='A | Basisdaten'!$X$12, 'A | Basisdaten'!$X$12=""), $U36="Ja"), "t", "")</f>
        <v/>
      </c>
      <c r="AQ36" s="283" t="str">
        <f>IF(AND($W36=AQ$8, OR(AQ$8&lt;='A | Basisdaten'!$X$12, 'A | Basisdaten'!$X$12=""), $U36="Ja"), "t", "")</f>
        <v/>
      </c>
      <c r="AR36" s="284" t="str">
        <f>IF(AND($W36=AR$8, OR(AR$8&lt;='A | Basisdaten'!$X$12, 'A | Basisdaten'!$X$12=""), $U36="Ja"), "t", "")</f>
        <v/>
      </c>
      <c r="AU36" s="249"/>
    </row>
    <row r="37" spans="3:50" s="9" customFormat="1" ht="15" customHeight="1" x14ac:dyDescent="0.25">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U37" s="249"/>
    </row>
    <row r="38" spans="3:50" s="9" customFormat="1" ht="30" customHeight="1" x14ac:dyDescent="0.25">
      <c r="C38" s="277">
        <v>1</v>
      </c>
      <c r="D38" s="557" t="s">
        <v>41</v>
      </c>
      <c r="E38" s="557"/>
      <c r="F38" s="557"/>
      <c r="G38" s="557"/>
      <c r="H38" s="557"/>
      <c r="I38" s="557"/>
      <c r="J38" s="556" t="s">
        <v>222</v>
      </c>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56"/>
      <c r="AJ38" s="556"/>
      <c r="AK38" s="556"/>
      <c r="AL38" s="556"/>
      <c r="AM38" s="556"/>
      <c r="AN38" s="556"/>
      <c r="AO38" s="556"/>
      <c r="AP38" s="372"/>
      <c r="AQ38" s="372"/>
      <c r="AR38" s="372"/>
      <c r="AU38" s="255"/>
      <c r="AW38" s="161" t="b">
        <v>0</v>
      </c>
      <c r="AX38" s="8" t="str">
        <f>IF(AW38&lt;&gt;TRUE, "NICHT OK", "OK")</f>
        <v>NICHT OK</v>
      </c>
    </row>
    <row r="39" spans="3:50" s="9" customFormat="1" ht="15" customHeight="1" x14ac:dyDescent="0.2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U39" s="8"/>
    </row>
    <row r="40" spans="3:50" s="9" customFormat="1" ht="30" customHeight="1" x14ac:dyDescent="0.25">
      <c r="C40"/>
      <c r="D40" s="393" t="str">
        <f>IF(AX40="NICHT OK", "û", "ü")</f>
        <v>û</v>
      </c>
      <c r="E40" s="393"/>
      <c r="F40" s="393"/>
      <c r="G40" s="393"/>
      <c r="H40" s="393"/>
      <c r="I40" s="393"/>
      <c r="J40" s="393"/>
      <c r="K40" s="393"/>
      <c r="L40" s="393"/>
      <c r="M40" s="393"/>
      <c r="N40" s="393"/>
      <c r="O40" s="393"/>
      <c r="P40" s="393"/>
      <c r="Q40" s="394" t="str">
        <f>IF(AX40="NICHT OK", "Antragsseite ist noch nicht vollständig ausgefüllt", "Antragsseite ist vollständig ausgefüllt")</f>
        <v>Antragsseite ist noch nicht vollständig ausgefüllt</v>
      </c>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8"/>
      <c r="AT40" s="8"/>
      <c r="AU40" s="8"/>
      <c r="AV40" s="8"/>
      <c r="AW40" s="8"/>
      <c r="AX40" s="8" t="str">
        <f>IF(COUNTIF($AX$4:$AX$39, "NICHT OK")&gt;0, "NICHT OK", "OK")</f>
        <v>NICHT OK</v>
      </c>
    </row>
    <row r="41" spans="3:50" ht="6" customHeight="1" x14ac:dyDescent="0.25">
      <c r="C41"/>
      <c r="D41"/>
      <c r="E41"/>
      <c r="F41"/>
      <c r="G41"/>
      <c r="H41"/>
      <c r="I41"/>
      <c r="J41"/>
      <c r="K41"/>
      <c r="L41"/>
      <c r="M41"/>
      <c r="N41"/>
      <c r="O41"/>
      <c r="P41"/>
      <c r="Q41"/>
      <c r="R41"/>
      <c r="S41"/>
      <c r="T41"/>
      <c r="U41"/>
      <c r="V41"/>
      <c r="W41"/>
      <c r="X41"/>
      <c r="Y41"/>
      <c r="Z41"/>
      <c r="AA41"/>
      <c r="AB41"/>
      <c r="AC41"/>
      <c r="AD41" s="6"/>
      <c r="AE41"/>
      <c r="AF41"/>
      <c r="AG41"/>
      <c r="AH41"/>
      <c r="AI41"/>
      <c r="AJ41"/>
      <c r="AK41"/>
      <c r="AL41"/>
      <c r="AM41"/>
      <c r="AN41"/>
      <c r="AO41"/>
      <c r="AP41"/>
      <c r="AQ41"/>
      <c r="AR41"/>
      <c r="AS41"/>
      <c r="AT41"/>
      <c r="AU41"/>
      <c r="AV41"/>
      <c r="AW41"/>
      <c r="AX41"/>
    </row>
    <row r="42" spans="3:50" ht="6" customHeight="1" x14ac:dyDescent="0.2"/>
    <row r="43" spans="3:50" ht="18" customHeight="1" x14ac:dyDescent="0.25">
      <c r="C43" s="387"/>
      <c r="D43" s="387"/>
      <c r="E43" s="387"/>
      <c r="F43" s="387"/>
      <c r="G43" s="387"/>
      <c r="H43" s="387"/>
      <c r="I43" s="387"/>
      <c r="J43" s="387"/>
      <c r="K43" s="387"/>
      <c r="L43" s="387"/>
      <c r="M43" s="387"/>
      <c r="N43" s="387"/>
      <c r="O43" s="387"/>
      <c r="P43" s="387"/>
    </row>
    <row r="44" spans="3:50" ht="18" customHeight="1" x14ac:dyDescent="0.2"/>
    <row r="45" spans="3:50" ht="18" customHeight="1" x14ac:dyDescent="0.2"/>
    <row r="46" spans="3:50" ht="18" customHeight="1" x14ac:dyDescent="0.25">
      <c r="C46" s="388"/>
      <c r="D46" s="388"/>
      <c r="E46" s="388"/>
      <c r="F46" s="388"/>
      <c r="G46" s="388"/>
      <c r="H46" s="388"/>
      <c r="I46" s="388"/>
      <c r="J46" s="388"/>
      <c r="K46" s="388"/>
      <c r="L46" s="388"/>
      <c r="M46" s="388"/>
      <c r="N46" s="388"/>
      <c r="O46" s="388"/>
      <c r="P46" s="388"/>
    </row>
  </sheetData>
  <sheetProtection password="EBCC" sheet="1" formatColumns="0" selectLockedCells="1"/>
  <mergeCells count="153">
    <mergeCell ref="U31:V31"/>
    <mergeCell ref="U32:V32"/>
    <mergeCell ref="U33:V33"/>
    <mergeCell ref="U34:V34"/>
    <mergeCell ref="U35:V35"/>
    <mergeCell ref="U36:V36"/>
    <mergeCell ref="E22:T22"/>
    <mergeCell ref="E25:T25"/>
    <mergeCell ref="E28:T28"/>
    <mergeCell ref="E31:T31"/>
    <mergeCell ref="E34:T34"/>
    <mergeCell ref="U8:V8"/>
    <mergeCell ref="U9:V9"/>
    <mergeCell ref="U10:V10"/>
    <mergeCell ref="U11:V11"/>
    <mergeCell ref="U12:V12"/>
    <mergeCell ref="U13:V13"/>
    <mergeCell ref="U14:V14"/>
    <mergeCell ref="U15:V15"/>
    <mergeCell ref="U16:V16"/>
    <mergeCell ref="J38:AO38"/>
    <mergeCell ref="AP38:AR38"/>
    <mergeCell ref="D38:I38"/>
    <mergeCell ref="C5:AR5"/>
    <mergeCell ref="D34:D36"/>
    <mergeCell ref="W34:X34"/>
    <mergeCell ref="Y34:Z34"/>
    <mergeCell ref="E35:F35"/>
    <mergeCell ref="G35:T35"/>
    <mergeCell ref="W35:X35"/>
    <mergeCell ref="Y35:Z35"/>
    <mergeCell ref="E36:F36"/>
    <mergeCell ref="G36:T36"/>
    <mergeCell ref="W36:X36"/>
    <mergeCell ref="W30:X30"/>
    <mergeCell ref="Y30:Z30"/>
    <mergeCell ref="D31:D33"/>
    <mergeCell ref="W31:X31"/>
    <mergeCell ref="Y31:Z31"/>
    <mergeCell ref="E32:F32"/>
    <mergeCell ref="G32:T32"/>
    <mergeCell ref="W32:X32"/>
    <mergeCell ref="Y32:Z32"/>
    <mergeCell ref="E33:F33"/>
    <mergeCell ref="Y27:Z27"/>
    <mergeCell ref="D28:D30"/>
    <mergeCell ref="W28:X28"/>
    <mergeCell ref="D25:D27"/>
    <mergeCell ref="W25:X25"/>
    <mergeCell ref="Y25:Z25"/>
    <mergeCell ref="E26:F26"/>
    <mergeCell ref="G26:T26"/>
    <mergeCell ref="W26:X26"/>
    <mergeCell ref="Y26:Z26"/>
    <mergeCell ref="E27:F27"/>
    <mergeCell ref="G27:T27"/>
    <mergeCell ref="W27:X27"/>
    <mergeCell ref="Y28:Z28"/>
    <mergeCell ref="E29:F29"/>
    <mergeCell ref="G29:T29"/>
    <mergeCell ref="W29:X29"/>
    <mergeCell ref="Y29:Z29"/>
    <mergeCell ref="U25:V25"/>
    <mergeCell ref="U26:V26"/>
    <mergeCell ref="U27:V27"/>
    <mergeCell ref="U28:V28"/>
    <mergeCell ref="U29:V29"/>
    <mergeCell ref="U30:V30"/>
    <mergeCell ref="W16:X16"/>
    <mergeCell ref="W17:X17"/>
    <mergeCell ref="W18:X18"/>
    <mergeCell ref="E30:F30"/>
    <mergeCell ref="G30:T30"/>
    <mergeCell ref="E19:T19"/>
    <mergeCell ref="G10:T10"/>
    <mergeCell ref="G11:T11"/>
    <mergeCell ref="G12:T12"/>
    <mergeCell ref="G14:T14"/>
    <mergeCell ref="G15:T15"/>
    <mergeCell ref="G17:T17"/>
    <mergeCell ref="E10:F10"/>
    <mergeCell ref="E11:F11"/>
    <mergeCell ref="E12:F12"/>
    <mergeCell ref="E14:F14"/>
    <mergeCell ref="E15:F15"/>
    <mergeCell ref="E17:F17"/>
    <mergeCell ref="U17:V17"/>
    <mergeCell ref="U18:V18"/>
    <mergeCell ref="U19:V19"/>
    <mergeCell ref="U20:V20"/>
    <mergeCell ref="U21:V21"/>
    <mergeCell ref="U22:V22"/>
    <mergeCell ref="Y19:Z19"/>
    <mergeCell ref="D22:D24"/>
    <mergeCell ref="W22:X22"/>
    <mergeCell ref="Y22:Z22"/>
    <mergeCell ref="W23:X23"/>
    <mergeCell ref="Y23:Z23"/>
    <mergeCell ref="W24:X24"/>
    <mergeCell ref="Y24:Z24"/>
    <mergeCell ref="E23:F23"/>
    <mergeCell ref="G23:T23"/>
    <mergeCell ref="G24:T24"/>
    <mergeCell ref="U23:V23"/>
    <mergeCell ref="U24:V24"/>
    <mergeCell ref="E16:T16"/>
    <mergeCell ref="C4:AR4"/>
    <mergeCell ref="C46:P46"/>
    <mergeCell ref="Y36:Z36"/>
    <mergeCell ref="G33:T33"/>
    <mergeCell ref="W33:X33"/>
    <mergeCell ref="Y33:Z33"/>
    <mergeCell ref="E18:F18"/>
    <mergeCell ref="E20:F20"/>
    <mergeCell ref="E21:F21"/>
    <mergeCell ref="G18:T18"/>
    <mergeCell ref="AA7:AR7"/>
    <mergeCell ref="W9:X9"/>
    <mergeCell ref="W11:X11"/>
    <mergeCell ref="W12:X12"/>
    <mergeCell ref="W13:X13"/>
    <mergeCell ref="W14:X14"/>
    <mergeCell ref="D40:P40"/>
    <mergeCell ref="Q40:AR40"/>
    <mergeCell ref="D9:D12"/>
    <mergeCell ref="D13:D15"/>
    <mergeCell ref="D16:D18"/>
    <mergeCell ref="D19:D21"/>
    <mergeCell ref="W19:X19"/>
    <mergeCell ref="AU7:AU8"/>
    <mergeCell ref="C43:P43"/>
    <mergeCell ref="W8:X8"/>
    <mergeCell ref="Y8:Z8"/>
    <mergeCell ref="W10:X10"/>
    <mergeCell ref="Y10:Z10"/>
    <mergeCell ref="W15:X15"/>
    <mergeCell ref="Y9:Z9"/>
    <mergeCell ref="Y11:Z11"/>
    <mergeCell ref="Y12:Z12"/>
    <mergeCell ref="Y13:Z13"/>
    <mergeCell ref="Y14:Z14"/>
    <mergeCell ref="Y15:Z15"/>
    <mergeCell ref="W20:X20"/>
    <mergeCell ref="Y20:Z20"/>
    <mergeCell ref="W21:X21"/>
    <mergeCell ref="Y21:Z21"/>
    <mergeCell ref="Y16:Z16"/>
    <mergeCell ref="Y17:Z17"/>
    <mergeCell ref="Y18:Z18"/>
    <mergeCell ref="G20:T20"/>
    <mergeCell ref="G21:T21"/>
    <mergeCell ref="E9:T9"/>
    <mergeCell ref="E13:T13"/>
  </mergeCells>
  <conditionalFormatting sqref="D40:AR40">
    <cfRule type="expression" dxfId="95" priority="25">
      <formula>IF($AX$40="OK", TRUE,FALSE)</formula>
    </cfRule>
  </conditionalFormatting>
  <conditionalFormatting sqref="AA9:AR9 AA13:AR13 AA16:AR16 AA19:AR19 AA22:AR22 AA25:AR25 AA28:AR28 AA31:AR31 AA34:AR34">
    <cfRule type="expression" dxfId="94" priority="12">
      <formula>IF(AND($W9&lt;=AA$8, $Y9&gt;=AA$8), TRUE,FALSE)</formula>
    </cfRule>
  </conditionalFormatting>
  <conditionalFormatting sqref="AA10:AR12 AA14:AR15 AA17:AR18 AA20:AR21 AA23:AR24 AA26:AR27 AA29:AR30 AA32:AR33 AA35:AR36">
    <cfRule type="expression" dxfId="93" priority="11">
      <formula>IF($W10=AA$8, TRUE,FALSE)</formula>
    </cfRule>
  </conditionalFormatting>
  <conditionalFormatting sqref="AA28:AR30">
    <cfRule type="expression" dxfId="92" priority="4">
      <formula>IF($U$28="Nein", TRUE,FALSE)</formula>
    </cfRule>
  </conditionalFormatting>
  <conditionalFormatting sqref="AA31:AR33">
    <cfRule type="expression" dxfId="91" priority="3">
      <formula>IF($U$31="Nein", TRUE,FALSE)</formula>
    </cfRule>
    <cfRule type="expression" dxfId="90" priority="5">
      <formula>IF($U$31="Nein", TRUE,FALSE)</formula>
    </cfRule>
  </conditionalFormatting>
  <conditionalFormatting sqref="AA34:AR36">
    <cfRule type="expression" dxfId="89" priority="6">
      <formula>IF($U$34="Nein", TRUE,FALSE)</formula>
    </cfRule>
  </conditionalFormatting>
  <conditionalFormatting sqref="AP38">
    <cfRule type="expression" dxfId="88" priority="9">
      <formula>IF(AW38&lt;&gt;TRUE, TRUE,FALSE)</formula>
    </cfRule>
  </conditionalFormatting>
  <dataValidations count="1">
    <dataValidation allowBlank="1" promptTitle="Hinweis:" prompt="Wählen Sie im Dropdown-menü das Tabellenblatt an und klicken Sie anschließend auf den Link." sqref="AE39:AG39 AE9:AG37"/>
  </dataValidations>
  <printOptions horizontalCentered="1"/>
  <pageMargins left="0.23622047244094491" right="0.23622047244094491" top="0.74803149606299213" bottom="0.74803149606299213" header="0.31496062992125984" footer="0.31496062992125984"/>
  <pageSetup paperSize="9" scale="75" fitToHeight="0" orientation="portrait" r:id="rId1"/>
  <headerFooter>
    <oddFooter>&amp;CSeite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31" r:id="rId4" name="Check Box 3">
              <controlPr defaultSize="0" autoFill="0" autoLine="0" autoPict="0" altText="Checkbox zum Ankreuzen">
                <anchor moveWithCells="1">
                  <from>
                    <xdr:col>42</xdr:col>
                    <xdr:colOff>28575</xdr:colOff>
                    <xdr:row>37</xdr:row>
                    <xdr:rowOff>28575</xdr:rowOff>
                  </from>
                  <to>
                    <xdr:col>43</xdr:col>
                    <xdr:colOff>28575</xdr:colOff>
                    <xdr:row>37</xdr:row>
                    <xdr:rowOff>371475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DEB3D087-9BAE-4BAE-889F-C303AA7B8ACD}">
            <xm:f>IF(AND(AA$8&gt;'A | Basisdaten'!$X$12,'A | Basisdaten'!$X$12&lt;&gt;""), TRUE,FALSE)</xm:f>
            <x14:dxf>
              <fill>
                <patternFill>
                  <bgColor theme="2"/>
                </patternFill>
              </fill>
            </x14:dxf>
          </x14:cfRule>
          <xm:sqref>AA9:AR36</xm:sqref>
        </x14:conditionalFormatting>
        <x14:conditionalFormatting xmlns:xm="http://schemas.microsoft.com/office/excel/2006/main">
          <x14:cfRule type="expression" priority="2" id="{2305994A-F2FE-4355-84BF-0ED60BE68C8D}">
            <xm:f>IF('B | Arbeitsplan'!$M$113:$AL$113 &lt;&gt;"", TRUE,FALSE)</xm:f>
            <x14:dxf>
              <font>
                <color theme="1"/>
              </font>
            </x14:dxf>
          </x14:cfRule>
          <xm:sqref>E28:T28</xm:sqref>
        </x14:conditionalFormatting>
        <x14:conditionalFormatting xmlns:xm="http://schemas.microsoft.com/office/excel/2006/main">
          <x14:cfRule type="expression" priority="1" id="{31AA091F-7EE7-4E1D-811B-F344DF10DA53}">
            <xm:f>IF('B | Arbeitsplan'!$M$126:$AL$126 &lt;&gt;"", TRUE,FALSE)</xm:f>
            <x14:dxf>
              <font>
                <color theme="1"/>
              </font>
            </x14:dxf>
          </x14:cfRule>
          <xm:sqref>E31:T31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79998168889431442"/>
    <pageSetUpPr fitToPage="1"/>
  </sheetPr>
  <dimension ref="C2:BD65"/>
  <sheetViews>
    <sheetView showGridLines="0" zoomScale="90" zoomScaleNormal="90" zoomScaleSheetLayoutView="100" workbookViewId="0">
      <selection activeCell="E19" sqref="E19"/>
    </sheetView>
  </sheetViews>
  <sheetFormatPr baseColWidth="10" defaultColWidth="11.42578125" defaultRowHeight="12" x14ac:dyDescent="0.2"/>
  <cols>
    <col min="1" max="3" width="3.42578125" style="32" customWidth="1"/>
    <col min="4" max="4" width="4.5703125" style="32" customWidth="1"/>
    <col min="5" max="5" width="39.5703125" style="32" customWidth="1"/>
    <col min="6" max="6" width="54.5703125" style="32" customWidth="1"/>
    <col min="7" max="7" width="32.42578125" style="32" customWidth="1"/>
    <col min="8" max="8" width="18.42578125" style="32" customWidth="1"/>
    <col min="9" max="9" width="39.5703125" style="32" customWidth="1"/>
    <col min="10" max="12" width="3.42578125" style="32" customWidth="1"/>
    <col min="13" max="13" width="136.5703125" style="32" customWidth="1"/>
    <col min="14" max="14" width="3.42578125" style="32" customWidth="1"/>
    <col min="15" max="15" width="14.42578125" style="32" hidden="1" customWidth="1"/>
    <col min="16" max="16" width="11.42578125" style="32" hidden="1" customWidth="1"/>
    <col min="17" max="18" width="23.5703125" style="32" hidden="1" customWidth="1"/>
    <col min="19" max="19" width="25" style="32" hidden="1" customWidth="1"/>
    <col min="20" max="20" width="33" style="32" hidden="1" customWidth="1"/>
    <col min="21" max="21" width="9.5703125" style="32" customWidth="1"/>
    <col min="22" max="22" width="3.42578125" style="32" customWidth="1"/>
    <col min="23" max="16384" width="11.42578125" style="32"/>
  </cols>
  <sheetData>
    <row r="2" spans="3:21" ht="12" customHeight="1" x14ac:dyDescent="0.25">
      <c r="C2" s="31"/>
      <c r="D2"/>
      <c r="E2"/>
      <c r="F2"/>
      <c r="G2"/>
      <c r="H2"/>
      <c r="I2"/>
      <c r="J2"/>
      <c r="O2" s="33"/>
      <c r="P2" s="33"/>
      <c r="Q2" s="33"/>
      <c r="R2" s="33"/>
      <c r="S2"/>
      <c r="T2"/>
    </row>
    <row r="3" spans="3:21" ht="12" customHeight="1" x14ac:dyDescent="0.25">
      <c r="C3" s="166" t="s">
        <v>289</v>
      </c>
      <c r="D3"/>
      <c r="E3"/>
      <c r="F3"/>
      <c r="G3"/>
      <c r="H3"/>
      <c r="I3"/>
      <c r="J3" s="264" t="s">
        <v>419</v>
      </c>
      <c r="O3" s="34" t="s">
        <v>56</v>
      </c>
      <c r="P3" s="34" t="s">
        <v>54</v>
      </c>
      <c r="Q3" s="35" t="s">
        <v>77</v>
      </c>
      <c r="R3" s="35" t="s">
        <v>78</v>
      </c>
      <c r="S3" s="35" t="s">
        <v>76</v>
      </c>
      <c r="T3" s="35" t="s">
        <v>49</v>
      </c>
      <c r="U3"/>
    </row>
    <row r="4" spans="3:21" s="9" customFormat="1" ht="30" customHeight="1" x14ac:dyDescent="0.25">
      <c r="C4" s="346" t="s">
        <v>66</v>
      </c>
      <c r="D4" s="347"/>
      <c r="E4" s="347"/>
      <c r="F4" s="347"/>
      <c r="G4" s="347"/>
      <c r="H4" s="347"/>
      <c r="I4" s="347"/>
      <c r="J4" s="354"/>
      <c r="T4" s="8"/>
    </row>
    <row r="5" spans="3:21" customFormat="1" ht="185.1" customHeight="1" x14ac:dyDescent="0.25">
      <c r="C5" s="558" t="s">
        <v>316</v>
      </c>
      <c r="D5" s="566"/>
      <c r="E5" s="566"/>
      <c r="F5" s="566"/>
      <c r="G5" s="566"/>
      <c r="H5" s="566"/>
      <c r="I5" s="566"/>
      <c r="J5" s="566"/>
      <c r="Q5" s="109"/>
      <c r="R5" s="95"/>
    </row>
    <row r="6" spans="3:21" customFormat="1" ht="20.100000000000001" customHeight="1" x14ac:dyDescent="0.25">
      <c r="C6" s="86"/>
      <c r="D6" s="86"/>
      <c r="E6" s="86"/>
      <c r="F6" s="86"/>
      <c r="G6" s="86"/>
      <c r="H6" s="86"/>
      <c r="I6" s="86"/>
      <c r="J6" s="86"/>
    </row>
    <row r="7" spans="3:21" customFormat="1" ht="19.5" thickBot="1" x14ac:dyDescent="0.3">
      <c r="C7" s="40" t="s">
        <v>225</v>
      </c>
      <c r="D7" s="41"/>
      <c r="E7" s="42"/>
      <c r="F7" s="43"/>
      <c r="G7" s="41"/>
      <c r="H7" s="42"/>
      <c r="I7" s="42"/>
      <c r="M7" s="158" t="s">
        <v>163</v>
      </c>
    </row>
    <row r="8" spans="3:21" customFormat="1" ht="6" customHeight="1" x14ac:dyDescent="0.25">
      <c r="C8" s="20"/>
      <c r="D8" s="21"/>
      <c r="E8" s="22"/>
      <c r="F8" s="23"/>
      <c r="G8" s="21"/>
      <c r="H8" s="22"/>
      <c r="I8" s="22"/>
      <c r="M8" s="257"/>
    </row>
    <row r="9" spans="3:21" customFormat="1" ht="17.850000000000001" customHeight="1" x14ac:dyDescent="0.25">
      <c r="C9" s="12"/>
      <c r="D9" s="574" t="s">
        <v>317</v>
      </c>
      <c r="E9" s="574"/>
      <c r="F9" s="574"/>
      <c r="G9" s="574"/>
      <c r="H9" s="574"/>
      <c r="I9" s="574"/>
      <c r="M9" s="257"/>
      <c r="Q9" s="5"/>
      <c r="R9" s="94"/>
    </row>
    <row r="10" spans="3:21" customFormat="1" ht="10.35" customHeight="1" x14ac:dyDescent="0.25">
      <c r="C10" s="123"/>
      <c r="D10" s="123"/>
      <c r="E10" s="123"/>
      <c r="F10" s="123"/>
      <c r="G10" s="123"/>
      <c r="H10" s="123"/>
      <c r="I10" s="123"/>
      <c r="M10" s="257"/>
      <c r="Q10" s="5"/>
      <c r="R10" s="94"/>
    </row>
    <row r="11" spans="3:21" customFormat="1" ht="15" x14ac:dyDescent="0.25">
      <c r="D11" s="158" t="s">
        <v>94</v>
      </c>
      <c r="E11" s="158" t="s">
        <v>11</v>
      </c>
      <c r="F11" s="158" t="s">
        <v>27</v>
      </c>
      <c r="G11" s="159" t="s">
        <v>95</v>
      </c>
      <c r="H11" s="159" t="s">
        <v>136</v>
      </c>
      <c r="I11" s="158" t="s">
        <v>390</v>
      </c>
      <c r="M11" s="257"/>
      <c r="Q11" s="5"/>
      <c r="R11" s="94"/>
    </row>
    <row r="12" spans="3:21" customFormat="1" ht="30" customHeight="1" x14ac:dyDescent="0.25">
      <c r="C12" s="277">
        <f>MAX($C$9:C11)+1</f>
        <v>1</v>
      </c>
      <c r="D12" s="157">
        <v>1</v>
      </c>
      <c r="E12" s="98" t="s">
        <v>122</v>
      </c>
      <c r="F12" s="98" t="s">
        <v>123</v>
      </c>
      <c r="G12" s="97" t="s">
        <v>153</v>
      </c>
      <c r="H12" s="178">
        <f>'B | Arbeitsplan'!AH150</f>
        <v>0</v>
      </c>
      <c r="I12" s="116" t="str">
        <f>'B | Arbeitsplan'!M150&amp;" Arbeitstage mit einem durchschnittlichen Tagessatz von "&amp;IFERROR(ROUND('B | Arbeitsplan'!AH150/'B | Arbeitsplan'!M150,2)," - ")&amp;" Euro."</f>
        <v>0 Arbeitstage mit einem durchschnittlichen Tagessatz von  -  Euro.</v>
      </c>
      <c r="M12" s="257"/>
      <c r="P12" t="s">
        <v>57</v>
      </c>
      <c r="Q12" s="32"/>
      <c r="R12" s="94"/>
      <c r="S12" s="109"/>
      <c r="T12" s="89"/>
    </row>
    <row r="13" spans="3:21" customFormat="1" ht="20.100000000000001" customHeight="1" x14ac:dyDescent="0.25">
      <c r="E13" s="6"/>
      <c r="F13" s="6"/>
      <c r="I13" s="6"/>
      <c r="M13" s="257"/>
    </row>
    <row r="14" spans="3:21" customFormat="1" ht="19.5" thickBot="1" x14ac:dyDescent="0.3">
      <c r="C14" s="40" t="s">
        <v>224</v>
      </c>
      <c r="D14" s="41"/>
      <c r="E14" s="42"/>
      <c r="F14" s="43"/>
      <c r="G14" s="41"/>
      <c r="H14" s="42"/>
      <c r="I14" s="42"/>
      <c r="M14" s="257"/>
      <c r="Q14" s="5"/>
    </row>
    <row r="15" spans="3:21" customFormat="1" ht="6" customHeight="1" x14ac:dyDescent="0.25">
      <c r="C15" s="20"/>
      <c r="D15" s="21"/>
      <c r="E15" s="22"/>
      <c r="F15" s="23"/>
      <c r="G15" s="21"/>
      <c r="H15" s="22"/>
      <c r="I15" s="22"/>
      <c r="M15" s="257"/>
      <c r="Q15" s="5"/>
    </row>
    <row r="16" spans="3:21" customFormat="1" ht="45" customHeight="1" x14ac:dyDescent="0.25">
      <c r="C16" s="62"/>
      <c r="D16" s="333" t="s">
        <v>391</v>
      </c>
      <c r="E16" s="333"/>
      <c r="F16" s="333"/>
      <c r="G16" s="333"/>
      <c r="H16" s="333"/>
      <c r="I16" s="333"/>
      <c r="M16" s="257"/>
    </row>
    <row r="17" spans="3:56" customFormat="1" ht="10.35" customHeight="1" x14ac:dyDescent="0.25">
      <c r="C17" s="120"/>
      <c r="D17" s="120"/>
      <c r="E17" s="120"/>
      <c r="F17" s="120"/>
      <c r="G17" s="120"/>
      <c r="H17" s="120"/>
      <c r="I17" s="120"/>
      <c r="M17" s="257"/>
    </row>
    <row r="18" spans="3:56" customFormat="1" ht="15" x14ac:dyDescent="0.25">
      <c r="D18" s="158" t="s">
        <v>94</v>
      </c>
      <c r="E18" s="158" t="s">
        <v>11</v>
      </c>
      <c r="F18" s="158" t="s">
        <v>27</v>
      </c>
      <c r="G18" s="158" t="s">
        <v>95</v>
      </c>
      <c r="H18" s="156" t="s">
        <v>136</v>
      </c>
      <c r="I18" s="158" t="s">
        <v>226</v>
      </c>
      <c r="M18" s="257" t="s">
        <v>165</v>
      </c>
      <c r="R18" s="32"/>
      <c r="S18" s="5"/>
    </row>
    <row r="19" spans="3:56" customFormat="1" ht="30" customHeight="1" x14ac:dyDescent="0.25">
      <c r="C19" s="277">
        <f>MAX($C$9:C18)+1</f>
        <v>2</v>
      </c>
      <c r="D19" s="157">
        <v>1</v>
      </c>
      <c r="E19" s="174"/>
      <c r="F19" s="172"/>
      <c r="G19" s="172" t="s">
        <v>0</v>
      </c>
      <c r="H19" s="173"/>
      <c r="I19" s="172"/>
      <c r="M19" s="258" t="s">
        <v>394</v>
      </c>
      <c r="P19" t="str">
        <f>IF(E19="","OK",IF(OR(F19="",G19="",G19="bitte auswählen",H19="",I19=""),"NICHT OK","OK"))</f>
        <v>OK</v>
      </c>
      <c r="Q19" s="5"/>
      <c r="R19" s="95"/>
      <c r="S19" s="109"/>
      <c r="T19" s="5" t="s">
        <v>156</v>
      </c>
    </row>
    <row r="20" spans="3:56" customFormat="1" ht="30" customHeight="1" x14ac:dyDescent="0.25">
      <c r="C20" s="277">
        <f>MAX($C$9:C19)+1</f>
        <v>3</v>
      </c>
      <c r="D20" s="157">
        <v>2</v>
      </c>
      <c r="E20" s="174"/>
      <c r="F20" s="172"/>
      <c r="G20" s="172" t="s">
        <v>0</v>
      </c>
      <c r="H20" s="173"/>
      <c r="I20" s="172"/>
      <c r="M20" s="246" t="s">
        <v>395</v>
      </c>
      <c r="P20" t="str">
        <f>IF(E20="","OK",IF(OR(F20="",G20="",G20="bitte auswählen",H20="",I20=""),"NICHT OK","OK"))</f>
        <v>OK</v>
      </c>
      <c r="Q20" s="5"/>
      <c r="R20" s="32"/>
      <c r="S20" s="115"/>
    </row>
    <row r="21" spans="3:56" customFormat="1" ht="30" customHeight="1" x14ac:dyDescent="0.25">
      <c r="C21" s="277">
        <f>MAX($C$9:C20)+1</f>
        <v>4</v>
      </c>
      <c r="D21" s="157">
        <v>3</v>
      </c>
      <c r="E21" s="174"/>
      <c r="F21" s="172"/>
      <c r="G21" s="172" t="s">
        <v>0</v>
      </c>
      <c r="H21" s="173"/>
      <c r="I21" s="172"/>
      <c r="M21" s="257"/>
      <c r="P21" t="str">
        <f t="shared" ref="P21:P28" si="0">IF(E21="","OK",IF(OR(F21="",G21="",G21="bitte auswählen",H21="",I21=""),"NICHT OK","OK"))</f>
        <v>OK</v>
      </c>
      <c r="Q21" s="5"/>
    </row>
    <row r="22" spans="3:56" customFormat="1" ht="30" customHeight="1" x14ac:dyDescent="0.25">
      <c r="C22" s="277">
        <f>MAX($C$9:C21)+1</f>
        <v>5</v>
      </c>
      <c r="D22" s="157">
        <v>4</v>
      </c>
      <c r="E22" s="174"/>
      <c r="F22" s="172"/>
      <c r="G22" s="172" t="s">
        <v>0</v>
      </c>
      <c r="H22" s="173"/>
      <c r="I22" s="172"/>
      <c r="M22" s="257"/>
      <c r="P22" t="str">
        <f t="shared" si="0"/>
        <v>OK</v>
      </c>
    </row>
    <row r="23" spans="3:56" customFormat="1" ht="30" customHeight="1" x14ac:dyDescent="0.25">
      <c r="C23" s="277">
        <f>MAX($C$9:C22)+1</f>
        <v>6</v>
      </c>
      <c r="D23" s="157">
        <v>5</v>
      </c>
      <c r="E23" s="175"/>
      <c r="F23" s="172"/>
      <c r="G23" s="172" t="s">
        <v>0</v>
      </c>
      <c r="H23" s="173"/>
      <c r="I23" s="172"/>
      <c r="M23" s="257"/>
      <c r="P23" t="str">
        <f t="shared" si="0"/>
        <v>OK</v>
      </c>
    </row>
    <row r="24" spans="3:56" customFormat="1" ht="30" customHeight="1" x14ac:dyDescent="0.25">
      <c r="C24" s="277">
        <f>MAX($C$9:C23)+1</f>
        <v>7</v>
      </c>
      <c r="D24" s="157">
        <v>6</v>
      </c>
      <c r="E24" s="174"/>
      <c r="F24" s="172"/>
      <c r="G24" s="172" t="s">
        <v>0</v>
      </c>
      <c r="H24" s="173"/>
      <c r="I24" s="172"/>
      <c r="M24" s="257"/>
      <c r="P24" t="str">
        <f t="shared" si="0"/>
        <v>OK</v>
      </c>
      <c r="Q24" s="5"/>
    </row>
    <row r="25" spans="3:56" customFormat="1" ht="30" customHeight="1" x14ac:dyDescent="0.25">
      <c r="C25" s="277">
        <f>MAX($C$9:C24)+1</f>
        <v>8</v>
      </c>
      <c r="D25" s="157">
        <v>7</v>
      </c>
      <c r="E25" s="174"/>
      <c r="F25" s="172"/>
      <c r="G25" s="172" t="s">
        <v>0</v>
      </c>
      <c r="H25" s="173"/>
      <c r="I25" s="172"/>
      <c r="M25" s="257"/>
      <c r="P25" t="str">
        <f t="shared" si="0"/>
        <v>OK</v>
      </c>
    </row>
    <row r="26" spans="3:56" customFormat="1" ht="30" customHeight="1" x14ac:dyDescent="0.25">
      <c r="C26" s="277">
        <f>MAX($C$9:C25)+1</f>
        <v>9</v>
      </c>
      <c r="D26" s="157">
        <v>8</v>
      </c>
      <c r="E26" s="174"/>
      <c r="F26" s="172"/>
      <c r="G26" s="172" t="s">
        <v>0</v>
      </c>
      <c r="H26" s="173"/>
      <c r="I26" s="172"/>
      <c r="M26" s="257"/>
      <c r="P26" t="str">
        <f t="shared" si="0"/>
        <v>OK</v>
      </c>
      <c r="Q26" s="32"/>
    </row>
    <row r="27" spans="3:56" customFormat="1" ht="30" customHeight="1" x14ac:dyDescent="0.25">
      <c r="C27" s="277">
        <f>MAX($C$9:C26)+1</f>
        <v>10</v>
      </c>
      <c r="D27" s="157">
        <v>9</v>
      </c>
      <c r="E27" s="174"/>
      <c r="F27" s="172"/>
      <c r="G27" s="172" t="s">
        <v>0</v>
      </c>
      <c r="H27" s="173"/>
      <c r="I27" s="172"/>
      <c r="M27" s="257"/>
      <c r="P27" t="str">
        <f t="shared" si="0"/>
        <v>OK</v>
      </c>
      <c r="Q27" s="32"/>
    </row>
    <row r="28" spans="3:56" customFormat="1" ht="30" customHeight="1" x14ac:dyDescent="0.25">
      <c r="C28" s="277">
        <f>MAX($C$9:C27)+1</f>
        <v>11</v>
      </c>
      <c r="D28" s="157">
        <v>10</v>
      </c>
      <c r="E28" s="174"/>
      <c r="F28" s="172"/>
      <c r="G28" s="172" t="s">
        <v>0</v>
      </c>
      <c r="H28" s="173"/>
      <c r="I28" s="172"/>
      <c r="M28" s="257"/>
      <c r="P28" t="str">
        <f t="shared" si="0"/>
        <v>OK</v>
      </c>
      <c r="T28" s="32"/>
    </row>
    <row r="29" spans="3:56" customFormat="1" ht="20.100000000000001" customHeight="1" x14ac:dyDescent="0.25">
      <c r="C29" s="277">
        <f>MAX($C$9:C28)+1</f>
        <v>12</v>
      </c>
      <c r="D29" s="567" t="s">
        <v>233</v>
      </c>
      <c r="E29" s="568"/>
      <c r="F29" s="568"/>
      <c r="G29" s="569"/>
      <c r="H29" s="111">
        <f>SUM(H19:H28)</f>
        <v>0</v>
      </c>
      <c r="M29" s="257"/>
    </row>
    <row r="30" spans="3:56" s="9" customFormat="1" ht="15" customHeight="1" x14ac:dyDescent="0.25">
      <c r="D30"/>
      <c r="E30"/>
      <c r="F30" s="96"/>
      <c r="G30"/>
      <c r="H30"/>
      <c r="I30"/>
      <c r="J30"/>
      <c r="K30"/>
      <c r="L30"/>
      <c r="M30" s="257"/>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row>
    <row r="31" spans="3:56" s="9" customFormat="1" ht="20.100000000000001" customHeight="1" x14ac:dyDescent="0.25">
      <c r="C31" s="13"/>
      <c r="D31" s="399" t="s">
        <v>158</v>
      </c>
      <c r="E31" s="400"/>
      <c r="F31" s="400"/>
      <c r="G31" s="400"/>
      <c r="H31" s="400"/>
      <c r="I31" s="401"/>
      <c r="J31"/>
      <c r="K31"/>
      <c r="L31"/>
      <c r="M31" s="257"/>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3:56" s="9" customFormat="1" ht="75" customHeight="1" x14ac:dyDescent="0.25">
      <c r="C32" s="277">
        <f>MAX($C$9:C31)+1</f>
        <v>13</v>
      </c>
      <c r="D32" s="571"/>
      <c r="E32" s="572"/>
      <c r="F32" s="572"/>
      <c r="G32" s="572"/>
      <c r="H32" s="572"/>
      <c r="I32" s="573"/>
      <c r="J32"/>
      <c r="K32"/>
      <c r="L32"/>
      <c r="M32" s="257"/>
      <c r="N32"/>
      <c r="O32"/>
      <c r="P32"/>
      <c r="Q32" s="54"/>
      <c r="R32"/>
      <c r="S32"/>
      <c r="T32" s="5" t="s">
        <v>159</v>
      </c>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3:20" customFormat="1" ht="20.100000000000001" customHeight="1" x14ac:dyDescent="0.25">
      <c r="M33" s="257"/>
    </row>
    <row r="34" spans="3:20" customFormat="1" ht="19.5" thickBot="1" x14ac:dyDescent="0.3">
      <c r="C34" s="40" t="s">
        <v>299</v>
      </c>
      <c r="D34" s="41"/>
      <c r="E34" s="42"/>
      <c r="F34" s="43"/>
      <c r="G34" s="41"/>
      <c r="H34" s="42"/>
      <c r="I34" s="42"/>
      <c r="M34" s="257"/>
    </row>
    <row r="35" spans="3:20" customFormat="1" ht="6" customHeight="1" x14ac:dyDescent="0.25">
      <c r="M35" s="257"/>
    </row>
    <row r="36" spans="3:20" customFormat="1" ht="60" customHeight="1" x14ac:dyDescent="0.25">
      <c r="C36" s="3"/>
      <c r="D36" s="324" t="s">
        <v>306</v>
      </c>
      <c r="E36" s="324"/>
      <c r="F36" s="324"/>
      <c r="G36" s="324"/>
      <c r="H36" s="324"/>
      <c r="I36" s="324"/>
      <c r="M36" s="257"/>
    </row>
    <row r="37" spans="3:20" customFormat="1" ht="10.35" customHeight="1" x14ac:dyDescent="0.25">
      <c r="M37" s="257"/>
    </row>
    <row r="38" spans="3:20" customFormat="1" ht="20.100000000000001" customHeight="1" x14ac:dyDescent="0.25">
      <c r="C38" s="277">
        <f>MAX($C$9:C35)+1</f>
        <v>14</v>
      </c>
      <c r="D38" s="32"/>
      <c r="E38" s="110" t="s">
        <v>116</v>
      </c>
      <c r="F38" s="118">
        <f>H12+H29</f>
        <v>0</v>
      </c>
      <c r="G38" s="570" t="str">
        <f>IF(F40&gt;0.9, "WARNUNG: Maximal Förderquote von 90% überschritten", IF(AND('A | Basisdaten'!M24 = "Körperschaften/ Anstalten öffentlichen Rechts", F46&lt;&gt;"Ja", F40&gt;80%), "WARNUNG: Maximal Förderquote für Körperschaften liegt bei 80%; bis zu 90% sind zulässig wenn Sie weiter unten bestätigen, dass der/die Antragstellende finanzschwach ist und dies begründen.", ""))</f>
        <v/>
      </c>
      <c r="H38" s="570"/>
      <c r="I38" s="570"/>
      <c r="M38" s="257"/>
      <c r="Q38" s="32"/>
      <c r="R38" s="94"/>
      <c r="S38" s="109"/>
    </row>
    <row r="39" spans="3:20" customFormat="1" ht="6" customHeight="1" x14ac:dyDescent="0.25">
      <c r="G39" s="570"/>
      <c r="H39" s="570"/>
      <c r="I39" s="570"/>
      <c r="M39" s="257"/>
    </row>
    <row r="40" spans="3:20" customFormat="1" ht="20.100000000000001" customHeight="1" x14ac:dyDescent="0.25">
      <c r="C40" s="277">
        <f>MAX($C$9:C39)+1</f>
        <v>15</v>
      </c>
      <c r="D40" s="32"/>
      <c r="E40" s="112" t="s">
        <v>102</v>
      </c>
      <c r="F40" s="177"/>
      <c r="G40" s="570"/>
      <c r="H40" s="570"/>
      <c r="I40" s="570"/>
      <c r="M40" s="257"/>
      <c r="P40" t="str">
        <f>IF(F40="", "NICHT OK", IF(F40&gt;0.9, "NICHT OK", IF(AND('A | Basisdaten'!M24 = "Körperschaften/ Anstalten öffentlichen Rechts", F46&lt;&gt;"Ja", F40&gt;80%), "NICHT OK", "OK")))</f>
        <v>NICHT OK</v>
      </c>
      <c r="Q40" s="32"/>
      <c r="S40" s="109"/>
      <c r="T40" s="5"/>
    </row>
    <row r="41" spans="3:20" customFormat="1" ht="6" customHeight="1" x14ac:dyDescent="0.25">
      <c r="G41" s="19"/>
      <c r="H41" s="119"/>
      <c r="I41" s="119"/>
      <c r="M41" s="257"/>
    </row>
    <row r="42" spans="3:20" customFormat="1" ht="20.100000000000001" customHeight="1" x14ac:dyDescent="0.25">
      <c r="C42" s="277">
        <f>MAX($C$9:C41)+1</f>
        <v>16</v>
      </c>
      <c r="D42" s="32"/>
      <c r="E42" s="110" t="s">
        <v>210</v>
      </c>
      <c r="F42" s="118">
        <f>F38*F40</f>
        <v>0</v>
      </c>
      <c r="G42" s="287" t="str">
        <f>IF(F42&gt;100000, "WARNUNG: Förderhöchstgrenze von 100.000€ überschritten", "")</f>
        <v/>
      </c>
      <c r="M42" s="257"/>
      <c r="P42" t="str">
        <f>IF(F42&gt;100000, "NICHT OK", "OK")</f>
        <v>OK</v>
      </c>
      <c r="R42" s="95"/>
    </row>
    <row r="43" spans="3:20" customFormat="1" ht="20.100000000000001" customHeight="1" x14ac:dyDescent="0.25">
      <c r="C43" s="277">
        <f>MAX($C$9:C42)+1</f>
        <v>17</v>
      </c>
      <c r="D43" s="32"/>
      <c r="E43" s="110" t="s">
        <v>117</v>
      </c>
      <c r="F43" s="118">
        <f>F38*(1-F40)</f>
        <v>0</v>
      </c>
      <c r="M43" s="257" t="s">
        <v>400</v>
      </c>
    </row>
    <row r="44" spans="3:20" customFormat="1" ht="6" customHeight="1" x14ac:dyDescent="0.25">
      <c r="M44" s="257"/>
    </row>
    <row r="45" spans="3:20" customFormat="1" ht="60" customHeight="1" x14ac:dyDescent="0.25">
      <c r="C45" s="277">
        <f>MAX($C$9:C44)+1</f>
        <v>18</v>
      </c>
      <c r="D45" s="32"/>
      <c r="E45" s="113" t="s">
        <v>120</v>
      </c>
      <c r="F45" s="563"/>
      <c r="G45" s="564"/>
      <c r="H45" s="564"/>
      <c r="I45" s="565"/>
      <c r="M45" s="257"/>
      <c r="P45" t="str">
        <f>IF(F45="", "NICHT OK", "OK")</f>
        <v>NICHT OK</v>
      </c>
      <c r="R45" s="32"/>
      <c r="S45" s="58"/>
    </row>
    <row r="46" spans="3:20" customFormat="1" ht="20.100000000000001" customHeight="1" x14ac:dyDescent="0.25">
      <c r="C46" s="277" t="str">
        <f>IF('A | Basisdaten'!M24 &lt;&gt; "Körperschaften/ Anstalten öffentlichen Rechts", "", MAX($C$9:C45)+1)</f>
        <v/>
      </c>
      <c r="E46" s="110" t="s">
        <v>344</v>
      </c>
      <c r="F46" s="176" t="s">
        <v>0</v>
      </c>
      <c r="M46" s="257"/>
      <c r="P46" t="str">
        <f>IF('A | Basisdaten'!M24 &lt;&gt; "Körperschaften/ Anstalten öffentlichen Rechts", "OK", IF(OR(F46="", F46="bitte auswählen"), "NICHT OK", "OK"))</f>
        <v>OK</v>
      </c>
    </row>
    <row r="47" spans="3:20" customFormat="1" ht="20.100000000000001" customHeight="1" x14ac:dyDescent="0.25">
      <c r="M47" s="257"/>
    </row>
    <row r="48" spans="3:20" customFormat="1" ht="19.5" thickBot="1" x14ac:dyDescent="0.3">
      <c r="C48" s="40" t="s">
        <v>227</v>
      </c>
      <c r="D48" s="41"/>
      <c r="E48" s="42"/>
      <c r="F48" s="43"/>
      <c r="G48" s="41"/>
      <c r="H48" s="42"/>
      <c r="I48" s="42"/>
      <c r="M48" s="257"/>
    </row>
    <row r="49" spans="3:22" customFormat="1" ht="6" customHeight="1" x14ac:dyDescent="0.25">
      <c r="C49" s="20"/>
      <c r="D49" s="21"/>
      <c r="E49" s="22"/>
      <c r="F49" s="23"/>
      <c r="G49" s="21"/>
      <c r="H49" s="22"/>
      <c r="I49" s="22"/>
      <c r="M49" s="257"/>
    </row>
    <row r="50" spans="3:22" customFormat="1" ht="30" customHeight="1" x14ac:dyDescent="0.25">
      <c r="C50" s="32"/>
      <c r="D50" s="348" t="s">
        <v>412</v>
      </c>
      <c r="E50" s="348"/>
      <c r="F50" s="348"/>
      <c r="G50" s="348"/>
      <c r="H50" s="348"/>
      <c r="I50" s="348"/>
      <c r="M50" s="257"/>
      <c r="Q50" s="32"/>
      <c r="R50" s="94" t="s">
        <v>118</v>
      </c>
    </row>
    <row r="51" spans="3:22" customFormat="1" ht="10.35" customHeight="1" thickBot="1" x14ac:dyDescent="0.3">
      <c r="C51" s="32"/>
      <c r="D51" s="117"/>
      <c r="E51" s="117"/>
      <c r="F51" s="117"/>
      <c r="G51" s="117"/>
      <c r="H51" s="117"/>
      <c r="I51" s="117"/>
      <c r="M51" s="257"/>
      <c r="Q51" s="32"/>
      <c r="R51" s="94"/>
    </row>
    <row r="52" spans="3:22" customFormat="1" ht="15" x14ac:dyDescent="0.25">
      <c r="D52" s="577" t="s">
        <v>27</v>
      </c>
      <c r="E52" s="578"/>
      <c r="F52" s="293" t="s">
        <v>45</v>
      </c>
      <c r="M52" s="257"/>
    </row>
    <row r="53" spans="3:22" customFormat="1" ht="15" x14ac:dyDescent="0.25">
      <c r="D53" s="575" t="s">
        <v>392</v>
      </c>
      <c r="E53" s="576"/>
      <c r="F53" s="294">
        <f>SUMIF($G$19:$G$28,"Miet*",$H$19:$H$28)</f>
        <v>0</v>
      </c>
      <c r="H53" s="32"/>
      <c r="M53" s="257"/>
      <c r="P53" s="32"/>
      <c r="Q53" s="32"/>
    </row>
    <row r="54" spans="3:22" customFormat="1" ht="15" x14ac:dyDescent="0.25">
      <c r="D54" s="575" t="s">
        <v>154</v>
      </c>
      <c r="E54" s="576"/>
      <c r="F54" s="294">
        <f>H12+SUMIF($G$19:$G$28,"Auftragsvergabe*",$H$19:$H$28)</f>
        <v>0</v>
      </c>
      <c r="H54" s="32"/>
      <c r="M54" s="257"/>
      <c r="Q54" s="5"/>
    </row>
    <row r="55" spans="3:22" customFormat="1" ht="15" x14ac:dyDescent="0.25">
      <c r="D55" s="575" t="s">
        <v>155</v>
      </c>
      <c r="E55" s="576"/>
      <c r="F55" s="294">
        <f>SUMIF($G$19:$G$28,"Dienstreisen*",$H$19:$H$28)</f>
        <v>0</v>
      </c>
      <c r="H55" s="32"/>
      <c r="M55" s="257"/>
    </row>
    <row r="56" spans="3:22" customFormat="1" ht="15.75" thickBot="1" x14ac:dyDescent="0.3">
      <c r="D56" s="579" t="s">
        <v>46</v>
      </c>
      <c r="E56" s="580"/>
      <c r="F56" s="295">
        <f>SUM(F53:F55)</f>
        <v>0</v>
      </c>
      <c r="H56" s="32"/>
      <c r="M56" s="259"/>
    </row>
    <row r="57" spans="3:22" customFormat="1" ht="15" x14ac:dyDescent="0.25">
      <c r="D57" s="1"/>
      <c r="E57" s="1"/>
      <c r="F57" s="1"/>
      <c r="G57" s="99"/>
      <c r="H57" s="100"/>
    </row>
    <row r="58" spans="3:22" customFormat="1" ht="6" customHeight="1" x14ac:dyDescent="0.25"/>
    <row r="59" spans="3:22" s="9" customFormat="1" ht="30" customHeight="1" x14ac:dyDescent="0.25">
      <c r="C59"/>
      <c r="D59" s="87"/>
      <c r="E59" s="87"/>
      <c r="F59" s="286" t="str">
        <f>IF(P59="NICHT OK", "û", "ü")</f>
        <v>û</v>
      </c>
      <c r="G59" s="285" t="str">
        <f>IF(P59="NICHT OK", "Antragsseite ist noch nicht vollständig ausgefüllt", "Antragsseite ist vollständig ausgefüllt")</f>
        <v>Antragsseite ist noch nicht vollständig ausgefüllt</v>
      </c>
      <c r="H59" s="19"/>
      <c r="I59" s="19"/>
      <c r="J59" s="87"/>
      <c r="K59" s="8"/>
      <c r="L59" s="8"/>
      <c r="M59" s="8"/>
      <c r="N59" s="8"/>
      <c r="O59" s="8"/>
      <c r="P59" s="8" t="str">
        <f>IF(COUNTIF($P$4:$P$58, "NICHT OK")&gt;0, "NICHT OK", "OK")</f>
        <v>NICHT OK</v>
      </c>
      <c r="Q59" s="18"/>
      <c r="R59" s="8"/>
      <c r="S59" s="18"/>
      <c r="T59" s="18"/>
      <c r="U59" s="8"/>
      <c r="V59" s="8"/>
    </row>
    <row r="60" spans="3:22" ht="6" customHeight="1" x14ac:dyDescent="0.25">
      <c r="C60"/>
      <c r="D60"/>
      <c r="E60"/>
      <c r="F60"/>
      <c r="G60"/>
      <c r="H60"/>
      <c r="I60"/>
      <c r="J60"/>
      <c r="K60"/>
      <c r="L60"/>
      <c r="M60"/>
      <c r="N60"/>
      <c r="O60"/>
      <c r="P60"/>
      <c r="Q60"/>
      <c r="R60"/>
      <c r="S60"/>
      <c r="T60"/>
      <c r="U60"/>
      <c r="V60"/>
    </row>
    <row r="61" spans="3:22" ht="6" customHeight="1" x14ac:dyDescent="0.2"/>
    <row r="62" spans="3:22" ht="18" customHeight="1" x14ac:dyDescent="0.25">
      <c r="C62" s="5"/>
      <c r="D62" s="5"/>
      <c r="E62" s="5"/>
      <c r="F62" s="5"/>
      <c r="G62" s="5"/>
      <c r="H62" s="5"/>
      <c r="I62" s="5"/>
      <c r="J62" s="5"/>
    </row>
    <row r="63" spans="3:22" ht="18" customHeight="1" x14ac:dyDescent="0.2"/>
    <row r="64" spans="3:22" ht="18" customHeight="1" x14ac:dyDescent="0.2"/>
    <row r="65" spans="3:10" ht="18" customHeight="1" x14ac:dyDescent="0.25">
      <c r="C65"/>
      <c r="D65"/>
      <c r="E65"/>
      <c r="F65"/>
      <c r="G65"/>
      <c r="H65"/>
      <c r="I65"/>
      <c r="J65"/>
    </row>
  </sheetData>
  <sheetProtection password="EBCC" sheet="1" formatColumns="0" selectLockedCells="1"/>
  <mergeCells count="16">
    <mergeCell ref="D53:E53"/>
    <mergeCell ref="D54:E54"/>
    <mergeCell ref="D55:E55"/>
    <mergeCell ref="D52:E52"/>
    <mergeCell ref="D56:E56"/>
    <mergeCell ref="F45:I45"/>
    <mergeCell ref="C4:J4"/>
    <mergeCell ref="C5:J5"/>
    <mergeCell ref="D29:G29"/>
    <mergeCell ref="D50:I50"/>
    <mergeCell ref="G38:I40"/>
    <mergeCell ref="D31:I31"/>
    <mergeCell ref="D32:I32"/>
    <mergeCell ref="D9:I9"/>
    <mergeCell ref="D16:I16"/>
    <mergeCell ref="D36:I36"/>
  </mergeCells>
  <conditionalFormatting sqref="D32">
    <cfRule type="expression" dxfId="84" priority="3">
      <formula>IF($D$32 &lt;&gt;"", TRUE,FALSE)</formula>
    </cfRule>
  </conditionalFormatting>
  <conditionalFormatting sqref="D59 F59:G59 J59">
    <cfRule type="expression" dxfId="83" priority="15">
      <formula>IF($P$59="OK", TRUE,FALSE)</formula>
    </cfRule>
  </conditionalFormatting>
  <conditionalFormatting sqref="E19:I28">
    <cfRule type="expression" dxfId="82" priority="12">
      <formula>IF(AND(E19&lt;&gt;"", E19&lt;&gt;"bitte auswählen"), TRUE,FALSE)</formula>
    </cfRule>
  </conditionalFormatting>
  <conditionalFormatting sqref="F46">
    <cfRule type="expression" dxfId="81" priority="5">
      <formula>IF(AND(F46&lt;&gt;"",F46&lt;&gt;"bitte auswählen"), TRUE,FALSE)</formula>
    </cfRule>
  </conditionalFormatting>
  <conditionalFormatting sqref="F19:I28">
    <cfRule type="expression" dxfId="80" priority="4">
      <formula>IF($E19="", TRUE,FALSE)</formula>
    </cfRule>
  </conditionalFormatting>
  <conditionalFormatting sqref="F45:I45">
    <cfRule type="expression" dxfId="79" priority="1">
      <formula>IF($F$45&lt;&gt;"",TRUE,FALSE)</formula>
    </cfRule>
  </conditionalFormatting>
  <dataValidations xWindow="1423" yWindow="731" count="11">
    <dataValidation type="list" allowBlank="1" showInputMessage="1" showErrorMessage="1" errorTitle="WARNUNG" error="Bitte nutzen Sie das Dropdown und wählen darüber einen gültigen Wert aus" sqref="G19:G28">
      <formula1>listRessourcenplanPositionÖA</formula1>
    </dataValidation>
    <dataValidation type="decimal" allowBlank="1" showInputMessage="1" showErrorMessage="1" errorTitle="WARNUNG" error="Nur Zahlen größer oder gleich 0 erlaubt" sqref="H12 H20:H28">
      <formula1>0</formula1>
      <formula2>99999999999</formula2>
    </dataValidation>
    <dataValidation type="decimal" allowBlank="1" showInputMessage="1" showErrorMessage="1" errorTitle="WARNUNG" error="Nur Prozentzahlen zwischen 0% und 100% erlaubt" sqref="F40">
      <formula1>0</formula1>
      <formula2>1</formula2>
    </dataValidation>
    <dataValidation type="decimal" allowBlank="1" showErrorMessage="1" errorTitle="WARNUNG" error="Nur Zahlen größer oder gleich 0 erlaubt" promptTitle="Hinweis" sqref="H19">
      <formula1>0</formula1>
      <formula2>99999999999</formula2>
    </dataValidation>
    <dataValidation type="list" allowBlank="1" showInputMessage="1" showErrorMessage="1" errorTitle="WARNUNG" error="Bitte nutzen Sie das Dropdown und wählen darüber einen gültigen Wert aus" sqref="F46">
      <formula1>listJaNein</formula1>
    </dataValidation>
    <dataValidation type="textLength" allowBlank="1" showInputMessage="1" showErrorMessage="1" errorTitle="WARNUNG" error="Maximal 80 Zeichen erlaubt!" sqref="I20:I28">
      <formula1>0</formula1>
      <formula2>80</formula2>
    </dataValidation>
    <dataValidation allowBlank="1" showInputMessage="1" showErrorMessage="1" errorTitle="WARNUNG" error="Maximal 1.040 Zeichen erlaubt! (inkl. Leerzeichen)" promptTitle="HINWEIS" prompt="Maximal 1.040 Zeichen erlaubt (ungefähr 160 Wörter)" sqref="D32:I32"/>
    <dataValidation allowBlank="1" promptTitle="Hinweis:" prompt="Wählen Sie im Dropdown-menü das Tabellenblatt an und klicken Sie anschließend auf den Link." sqref="AE30:AG30"/>
    <dataValidation type="textLength" allowBlank="1" showInputMessage="1" showErrorMessage="1" errorTitle="WARNUNG" error="Maximal 80 Zeichen erlaubt! (inkl. Leerzeichen)" promptTitle="HINWEIS" prompt="Maximal 80 Zeichen erlaubt (ungefähr 10 Worte)" sqref="E19:E28 I19">
      <formula1>0</formula1>
      <formula2>80</formula2>
    </dataValidation>
    <dataValidation type="textLength" allowBlank="1" showInputMessage="1" showErrorMessage="1" errorTitle="WARNUNG" error="Maximal 110 Zeichen erlaubt! (inkl. Leerzeichen)" promptTitle="Hinweis" prompt="Maximal 110 Zeichen erlaubt (ungefähr 14 Worte)" sqref="F19:F28">
      <formula1>0</formula1>
      <formula2>110</formula2>
    </dataValidation>
    <dataValidation type="textLength" allowBlank="1" showInputMessage="1" showErrorMessage="1" errorTitle="WARNUNG" error="Maximal 630 Zeichen erlaubt (inkl. Leerzeichen)!" promptTitle="HINWEIS" prompt="Maximal 630 Zeichen erlaubt (ungefähr 100 Wörter)" sqref="F45:I45">
      <formula1>0</formula1>
      <formula2>630</formula2>
    </dataValidation>
  </dataValidations>
  <printOptions horizontalCentered="1"/>
  <pageMargins left="0.23622047244094491" right="0.23622047244094491" top="0.74803149606299213" bottom="0.74803149606299213" header="0.31496062992125984" footer="0.31496062992125984"/>
  <pageSetup paperSize="9" scale="70" fitToHeight="0" orientation="landscape" r:id="rId1"/>
  <headerFooter>
    <oddFooter>&amp;CSeite &amp;P von &amp;N</oddFooter>
  </headerFooter>
  <rowBreaks count="2" manualBreakCount="2">
    <brk id="13" min="1" max="10" man="1"/>
    <brk id="33" min="1" max="10" man="1"/>
  </rowBreaks>
  <drawing r:id="rId2"/>
  <extLst>
    <ext xmlns:x14="http://schemas.microsoft.com/office/spreadsheetml/2009/9/main" uri="{78C0D931-6437-407d-A8EE-F0AAD7539E65}">
      <x14:conditionalFormattings>
        <x14:conditionalFormatting xmlns:xm="http://schemas.microsoft.com/office/excel/2006/main">
          <x14:cfRule type="expression" priority="2" id="{9F2F284C-7FB8-4275-8566-2AD414BDFE52}">
            <xm:f>IF('A | Basisdaten'!$M$24 &lt;&gt; "Körperschaften/ Anstalten öffentlichen Rechts",TRUE,FALSE)</xm:f>
            <x14:dxf>
              <font>
                <color theme="0"/>
              </font>
              <fill>
                <patternFill>
                  <bgColor theme="0"/>
                </patternFill>
              </fill>
              <border>
                <left/>
                <right/>
                <bottom/>
                <vertical/>
                <horizontal/>
              </border>
            </x14:dxf>
          </x14:cfRule>
          <xm:sqref>E46:F46</xm:sqref>
        </x14:conditionalFormatting>
        <x14:conditionalFormatting xmlns:xm="http://schemas.microsoft.com/office/excel/2006/main">
          <x14:cfRule type="expression" priority="7" id="{00000000-000E-0000-0600-000006000000}">
            <xm:f>IF(F40="", FALSE, IF(F40&gt;0.9, FALSE, IF(AND('A | Basisdaten'!M24 = "Körperschaften/ Anstalten öffentlichen Rechts", F46&lt;&gt;"Ja", F40&gt;80%), FALSE, TRUE)))</xm:f>
            <x14:dxf>
              <fill>
                <patternFill>
                  <bgColor theme="4" tint="0.79998168889431442"/>
                </patternFill>
              </fill>
            </x14:dxf>
          </x14:cfRule>
          <xm:sqref>F40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pageSetUpPr fitToPage="1"/>
  </sheetPr>
  <dimension ref="C2:BK60"/>
  <sheetViews>
    <sheetView showGridLines="0" zoomScaleNormal="100" zoomScaleSheetLayoutView="100" workbookViewId="0">
      <selection activeCell="D26" sqref="D26:AL26"/>
    </sheetView>
  </sheetViews>
  <sheetFormatPr baseColWidth="10" defaultColWidth="11.42578125" defaultRowHeight="12" x14ac:dyDescent="0.2"/>
  <cols>
    <col min="1" max="23" width="3.42578125" style="32" customWidth="1"/>
    <col min="24" max="24" width="3.42578125" style="67" customWidth="1"/>
    <col min="25" max="35" width="3.42578125" style="32" customWidth="1"/>
    <col min="36" max="38" width="3.5703125" style="32" customWidth="1"/>
    <col min="39" max="40" width="3.42578125" style="32" customWidth="1"/>
    <col min="41" max="41" width="130.140625" style="32" bestFit="1" customWidth="1"/>
    <col min="42" max="42" width="3.42578125" style="32" customWidth="1"/>
    <col min="43" max="43" width="14.42578125" style="32" hidden="1" customWidth="1"/>
    <col min="44" max="44" width="11.42578125" style="32" hidden="1" customWidth="1"/>
    <col min="45" max="45" width="9.5703125" style="32" customWidth="1"/>
    <col min="46" max="46" width="3.42578125" style="32" customWidth="1"/>
    <col min="47" max="16384" width="11.42578125" style="32"/>
  </cols>
  <sheetData>
    <row r="2" spans="3:46" ht="12" customHeight="1" x14ac:dyDescent="0.25">
      <c r="C2" s="31"/>
      <c r="D2"/>
      <c r="E2"/>
      <c r="F2"/>
      <c r="G2"/>
      <c r="H2"/>
      <c r="I2"/>
      <c r="J2"/>
      <c r="K2"/>
      <c r="L2"/>
      <c r="M2"/>
      <c r="N2"/>
      <c r="O2"/>
      <c r="P2"/>
      <c r="Q2"/>
      <c r="R2"/>
      <c r="S2"/>
      <c r="T2"/>
      <c r="U2"/>
      <c r="V2"/>
      <c r="W2"/>
      <c r="X2"/>
      <c r="Y2"/>
      <c r="Z2"/>
      <c r="AA2"/>
      <c r="AB2"/>
      <c r="AC2"/>
      <c r="AD2"/>
      <c r="AE2"/>
      <c r="AF2"/>
      <c r="AG2"/>
      <c r="AH2"/>
      <c r="AI2"/>
      <c r="AJ2"/>
      <c r="AK2"/>
      <c r="AL2"/>
      <c r="AQ2" s="33"/>
      <c r="AR2" s="33"/>
    </row>
    <row r="3" spans="3:46" ht="12" customHeight="1" x14ac:dyDescent="0.25">
      <c r="C3" s="166" t="s">
        <v>289</v>
      </c>
      <c r="D3"/>
      <c r="E3"/>
      <c r="F3"/>
      <c r="G3"/>
      <c r="H3"/>
      <c r="I3"/>
      <c r="J3"/>
      <c r="K3"/>
      <c r="L3"/>
      <c r="M3"/>
      <c r="N3"/>
      <c r="O3"/>
      <c r="P3"/>
      <c r="Q3"/>
      <c r="R3"/>
      <c r="S3"/>
      <c r="T3"/>
      <c r="U3"/>
      <c r="V3"/>
      <c r="W3"/>
      <c r="X3"/>
      <c r="Y3"/>
      <c r="Z3"/>
      <c r="AA3"/>
      <c r="AB3"/>
      <c r="AC3"/>
      <c r="AD3"/>
      <c r="AE3"/>
      <c r="AF3"/>
      <c r="AG3"/>
      <c r="AH3"/>
      <c r="AI3"/>
      <c r="AJ3"/>
      <c r="AK3"/>
      <c r="AL3" s="264" t="s">
        <v>419</v>
      </c>
      <c r="AQ3" s="34" t="s">
        <v>56</v>
      </c>
      <c r="AR3" s="34" t="s">
        <v>54</v>
      </c>
      <c r="AS3"/>
    </row>
    <row r="4" spans="3:46" s="9" customFormat="1" ht="30" customHeight="1" x14ac:dyDescent="0.25">
      <c r="C4" s="346" t="s">
        <v>67</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54"/>
    </row>
    <row r="5" spans="3:46" customFormat="1" ht="20.100000000000001" customHeight="1" x14ac:dyDescent="0.25"/>
    <row r="6" spans="3:46" s="9" customFormat="1" ht="19.5" thickBot="1" x14ac:dyDescent="0.3">
      <c r="C6" s="40" t="s">
        <v>53</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58" t="s">
        <v>163</v>
      </c>
    </row>
    <row r="7" spans="3:46" s="9" customFormat="1" ht="10.35" customHeight="1" x14ac:dyDescent="0.2">
      <c r="D7" s="49"/>
      <c r="E7" s="49"/>
      <c r="F7" s="30"/>
      <c r="G7" s="50"/>
      <c r="H7" s="30"/>
      <c r="I7" s="30"/>
      <c r="J7" s="30"/>
      <c r="K7" s="30"/>
      <c r="L7" s="30"/>
      <c r="M7" s="30"/>
      <c r="N7" s="30"/>
      <c r="O7" s="30"/>
      <c r="P7" s="36"/>
      <c r="Q7" s="36"/>
      <c r="R7" s="37"/>
      <c r="S7" s="37"/>
      <c r="T7" s="37"/>
      <c r="U7" s="37"/>
      <c r="V7" s="32"/>
      <c r="X7" s="38"/>
      <c r="Y7" s="39"/>
      <c r="Z7" s="39"/>
      <c r="AA7" s="39"/>
      <c r="AO7" s="252"/>
    </row>
    <row r="8" spans="3:46" s="9" customFormat="1" ht="30" customHeight="1" x14ac:dyDescent="0.25">
      <c r="C8" s="277">
        <v>1</v>
      </c>
      <c r="D8" s="581" t="s">
        <v>229</v>
      </c>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3"/>
      <c r="AJ8" s="474"/>
      <c r="AK8" s="474"/>
      <c r="AL8" s="474"/>
      <c r="AM8" s="8"/>
      <c r="AN8" s="8"/>
      <c r="AO8" s="249"/>
      <c r="AP8" s="8"/>
      <c r="AQ8" s="68" t="b">
        <v>0</v>
      </c>
      <c r="AR8" s="8" t="str">
        <f>IF(AQ8&lt;&gt;TRUE, "NICHT OK", "OK")</f>
        <v>NICHT OK</v>
      </c>
      <c r="AS8" s="8"/>
      <c r="AT8" s="8"/>
    </row>
    <row r="9" spans="3:46" s="9" customFormat="1" ht="6" customHeight="1" x14ac:dyDescent="0.25">
      <c r="C9" s="13"/>
      <c r="D9" s="4"/>
      <c r="E9" s="4"/>
      <c r="F9" s="8"/>
      <c r="G9" s="8"/>
      <c r="H9" s="8"/>
      <c r="I9" s="8"/>
      <c r="J9" s="8"/>
      <c r="K9" s="8"/>
      <c r="L9" s="8"/>
      <c r="M9" s="8"/>
      <c r="N9" s="8"/>
      <c r="O9" s="8"/>
      <c r="P9" s="8"/>
      <c r="Q9" s="8"/>
      <c r="R9" s="8"/>
      <c r="S9" s="8"/>
      <c r="T9" s="8"/>
      <c r="U9" s="8"/>
      <c r="V9"/>
      <c r="W9" s="8"/>
      <c r="X9" s="3"/>
      <c r="Y9" s="8"/>
      <c r="Z9" s="8"/>
      <c r="AA9" s="8"/>
      <c r="AB9" s="8"/>
      <c r="AC9" s="8"/>
      <c r="AD9" s="8"/>
      <c r="AE9" s="8"/>
      <c r="AF9" s="8"/>
      <c r="AG9" s="8"/>
      <c r="AH9" s="8"/>
      <c r="AI9" s="8"/>
      <c r="AJ9" s="8"/>
      <c r="AK9" s="8"/>
      <c r="AL9" s="8"/>
      <c r="AM9" s="8"/>
      <c r="AN9" s="8"/>
      <c r="AO9" s="249"/>
      <c r="AP9" s="8"/>
      <c r="AQ9" s="8"/>
      <c r="AR9" s="8"/>
      <c r="AS9" s="8"/>
      <c r="AT9" s="8"/>
    </row>
    <row r="10" spans="3:46" s="9" customFormat="1" ht="30" customHeight="1" x14ac:dyDescent="0.25">
      <c r="C10" s="277">
        <f>MAX($C$8:C9)+1</f>
        <v>2</v>
      </c>
      <c r="D10" s="581" t="s">
        <v>162</v>
      </c>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3"/>
      <c r="AJ10" s="474"/>
      <c r="AK10" s="474"/>
      <c r="AL10" s="474"/>
      <c r="AM10" s="8"/>
      <c r="AN10" s="8"/>
      <c r="AO10" s="249"/>
      <c r="AP10" s="8"/>
      <c r="AQ10" s="68" t="b">
        <v>0</v>
      </c>
      <c r="AR10" s="8" t="str">
        <f>IF(AQ10&lt;&gt;TRUE, "NICHT OK", "OK")</f>
        <v>NICHT OK</v>
      </c>
      <c r="AS10" s="8"/>
      <c r="AT10" s="8"/>
    </row>
    <row r="11" spans="3:46" s="9" customFormat="1" ht="6" customHeight="1" x14ac:dyDescent="0.25">
      <c r="C11" s="13"/>
      <c r="D11" s="4"/>
      <c r="E11" s="4"/>
      <c r="F11" s="8"/>
      <c r="G11" s="8"/>
      <c r="H11" s="8"/>
      <c r="I11" s="8"/>
      <c r="J11" s="8"/>
      <c r="K11" s="8"/>
      <c r="L11" s="8"/>
      <c r="M11" s="8"/>
      <c r="N11" s="8"/>
      <c r="O11" s="8"/>
      <c r="P11" s="8"/>
      <c r="Q11" s="8"/>
      <c r="R11" s="8"/>
      <c r="S11" s="8"/>
      <c r="T11" s="8"/>
      <c r="U11" s="8"/>
      <c r="V11"/>
      <c r="W11" s="8"/>
      <c r="X11" s="3"/>
      <c r="Y11" s="8"/>
      <c r="Z11" s="8"/>
      <c r="AA11" s="8"/>
      <c r="AB11" s="8"/>
      <c r="AC11" s="8"/>
      <c r="AD11" s="8"/>
      <c r="AE11" s="8"/>
      <c r="AF11" s="8"/>
      <c r="AG11" s="8"/>
      <c r="AH11" s="8"/>
      <c r="AI11" s="8"/>
      <c r="AJ11" s="8"/>
      <c r="AK11" s="8"/>
      <c r="AL11" s="8"/>
      <c r="AM11" s="8"/>
      <c r="AN11" s="8"/>
      <c r="AO11" s="249"/>
      <c r="AP11" s="8"/>
      <c r="AQ11" s="8"/>
      <c r="AR11" s="8"/>
      <c r="AS11" s="8"/>
      <c r="AT11" s="8"/>
    </row>
    <row r="12" spans="3:46" s="9" customFormat="1" ht="30" customHeight="1" x14ac:dyDescent="0.25">
      <c r="C12" s="277">
        <f>MAX($C$8:C11)+1</f>
        <v>3</v>
      </c>
      <c r="D12" s="581" t="s">
        <v>230</v>
      </c>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3"/>
      <c r="AJ12" s="474"/>
      <c r="AK12" s="474"/>
      <c r="AL12" s="474"/>
      <c r="AM12" s="8"/>
      <c r="AN12" s="8"/>
      <c r="AO12" s="249"/>
      <c r="AP12" s="8"/>
      <c r="AQ12" s="68" t="b">
        <v>0</v>
      </c>
      <c r="AR12" s="8" t="str">
        <f>IF(AQ12&lt;&gt;TRUE, "NICHT OK", "OK")</f>
        <v>NICHT OK</v>
      </c>
      <c r="AS12" s="8"/>
      <c r="AT12" s="8"/>
    </row>
    <row r="13" spans="3:46" s="9" customFormat="1" ht="6" customHeight="1" x14ac:dyDescent="0.25">
      <c r="C13" s="13"/>
      <c r="D13" s="4"/>
      <c r="E13" s="4"/>
      <c r="F13" s="8"/>
      <c r="G13" s="8"/>
      <c r="H13" s="8"/>
      <c r="I13" s="8"/>
      <c r="J13" s="8"/>
      <c r="K13" s="8"/>
      <c r="L13" s="8"/>
      <c r="M13" s="8"/>
      <c r="N13" s="8"/>
      <c r="O13" s="8"/>
      <c r="P13" s="8"/>
      <c r="Q13" s="8"/>
      <c r="R13" s="8"/>
      <c r="S13" s="8"/>
      <c r="T13" s="8"/>
      <c r="U13" s="8"/>
      <c r="V13"/>
      <c r="W13" s="8"/>
      <c r="X13" s="3"/>
      <c r="Y13" s="8"/>
      <c r="Z13" s="8"/>
      <c r="AA13" s="8"/>
      <c r="AB13" s="8"/>
      <c r="AC13" s="8"/>
      <c r="AD13" s="8"/>
      <c r="AE13" s="8"/>
      <c r="AF13" s="8"/>
      <c r="AG13" s="8"/>
      <c r="AH13" s="8"/>
      <c r="AI13" s="8"/>
      <c r="AJ13" s="8"/>
      <c r="AK13" s="8"/>
      <c r="AL13" s="8"/>
      <c r="AM13" s="8"/>
      <c r="AN13" s="8"/>
      <c r="AO13" s="249"/>
      <c r="AP13" s="8"/>
      <c r="AQ13" s="8"/>
      <c r="AR13" s="8"/>
      <c r="AS13" s="8"/>
      <c r="AT13" s="8"/>
    </row>
    <row r="14" spans="3:46" s="9" customFormat="1" ht="30" customHeight="1" x14ac:dyDescent="0.25">
      <c r="C14" s="277">
        <f>MAX($C$8:C13)+1</f>
        <v>4</v>
      </c>
      <c r="D14" s="581" t="s">
        <v>307</v>
      </c>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3"/>
      <c r="AJ14" s="474"/>
      <c r="AK14" s="474"/>
      <c r="AL14" s="474"/>
      <c r="AM14" s="8"/>
      <c r="AN14" s="8"/>
      <c r="AO14" s="249"/>
      <c r="AP14" s="8"/>
      <c r="AQ14" s="68" t="b">
        <v>0</v>
      </c>
      <c r="AR14" s="8" t="str">
        <f>IF(AQ14&lt;&gt;TRUE, "NICHT OK", "OK")</f>
        <v>NICHT OK</v>
      </c>
      <c r="AS14" s="8"/>
      <c r="AT14" s="8"/>
    </row>
    <row r="15" spans="3:46" s="9" customFormat="1" ht="6" customHeight="1" x14ac:dyDescent="0.25">
      <c r="C15" s="13"/>
      <c r="D15" s="4"/>
      <c r="E15" s="4"/>
      <c r="F15" s="8"/>
      <c r="G15" s="8"/>
      <c r="H15" s="8"/>
      <c r="I15" s="8"/>
      <c r="J15" s="8"/>
      <c r="K15" s="8"/>
      <c r="L15" s="8"/>
      <c r="M15" s="8"/>
      <c r="N15" s="8"/>
      <c r="O15" s="8"/>
      <c r="P15" s="8"/>
      <c r="Q15" s="8"/>
      <c r="R15" s="8"/>
      <c r="S15" s="8"/>
      <c r="T15" s="8"/>
      <c r="U15" s="8"/>
      <c r="V15"/>
      <c r="W15" s="8"/>
      <c r="X15" s="3"/>
      <c r="Y15" s="8"/>
      <c r="Z15" s="8"/>
      <c r="AA15" s="8"/>
      <c r="AB15" s="8"/>
      <c r="AC15" s="8"/>
      <c r="AD15" s="8"/>
      <c r="AE15" s="8"/>
      <c r="AF15" s="8"/>
      <c r="AG15" s="8"/>
      <c r="AH15" s="8"/>
      <c r="AI15" s="8"/>
      <c r="AJ15" s="8"/>
      <c r="AK15" s="8"/>
      <c r="AL15" s="8"/>
      <c r="AM15" s="8"/>
      <c r="AN15" s="8"/>
      <c r="AO15" s="249"/>
      <c r="AP15" s="8"/>
      <c r="AQ15" s="8"/>
      <c r="AR15" s="8"/>
      <c r="AS15" s="8"/>
      <c r="AT15" s="8"/>
    </row>
    <row r="16" spans="3:46" s="9" customFormat="1" ht="30" customHeight="1" x14ac:dyDescent="0.25">
      <c r="C16" s="277">
        <f>MAX($C$8:C15)+1</f>
        <v>5</v>
      </c>
      <c r="D16" s="581" t="s">
        <v>8</v>
      </c>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3"/>
      <c r="AJ16" s="474"/>
      <c r="AK16" s="474"/>
      <c r="AL16" s="474"/>
      <c r="AM16" s="8"/>
      <c r="AN16" s="8"/>
      <c r="AO16" s="249"/>
      <c r="AP16" s="8"/>
      <c r="AQ16" s="68" t="b">
        <v>0</v>
      </c>
      <c r="AR16" s="8" t="str">
        <f>IF(AQ16&lt;&gt;TRUE, "NICHT OK", "OK")</f>
        <v>NICHT OK</v>
      </c>
      <c r="AS16" s="8"/>
      <c r="AT16" s="8"/>
    </row>
    <row r="17" spans="3:63" s="9" customFormat="1" ht="6" customHeight="1" x14ac:dyDescent="0.25">
      <c r="C17" s="13"/>
      <c r="D17"/>
      <c r="E17"/>
      <c r="F17"/>
      <c r="G17"/>
      <c r="H17"/>
      <c r="I17"/>
      <c r="J17"/>
      <c r="K17"/>
      <c r="L17"/>
      <c r="M17"/>
      <c r="N17"/>
      <c r="O17"/>
      <c r="P17"/>
      <c r="Q17"/>
      <c r="R17"/>
      <c r="S17"/>
      <c r="T17"/>
      <c r="U17"/>
      <c r="V17"/>
      <c r="W17"/>
      <c r="X17"/>
      <c r="Y17"/>
      <c r="Z17"/>
      <c r="AA17"/>
      <c r="AB17"/>
      <c r="AC17"/>
      <c r="AD17"/>
      <c r="AE17"/>
      <c r="AF17"/>
      <c r="AG17"/>
      <c r="AH17"/>
      <c r="AI17"/>
      <c r="AJ17"/>
      <c r="AK17"/>
      <c r="AL17"/>
      <c r="AM17" s="8"/>
      <c r="AN17" s="8"/>
      <c r="AO17" s="249"/>
      <c r="AP17" s="8"/>
      <c r="AQ17" s="68"/>
      <c r="AR17" s="8"/>
      <c r="AS17" s="8"/>
      <c r="AT17" s="8"/>
    </row>
    <row r="18" spans="3:63" s="9" customFormat="1" ht="30" customHeight="1" x14ac:dyDescent="0.25">
      <c r="C18" s="277">
        <f>MAX($C$8:C17)+1</f>
        <v>6</v>
      </c>
      <c r="D18" s="581" t="s">
        <v>324</v>
      </c>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3"/>
      <c r="AJ18" s="474"/>
      <c r="AK18" s="474"/>
      <c r="AL18" s="474"/>
      <c r="AM18" s="8"/>
      <c r="AN18" s="8"/>
      <c r="AO18" s="249"/>
      <c r="AP18" s="8"/>
      <c r="AQ18" s="68" t="b">
        <v>0</v>
      </c>
      <c r="AR18" s="8" t="str">
        <f>IF(AQ18&lt;&gt;TRUE, "NICHT OK", "OK")</f>
        <v>NICHT OK</v>
      </c>
      <c r="AS18" s="8"/>
      <c r="AT18" s="8"/>
    </row>
    <row r="19" spans="3:63" s="9" customFormat="1" ht="6" customHeight="1" x14ac:dyDescent="0.25">
      <c r="C19" s="13"/>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8"/>
      <c r="AN19" s="8"/>
      <c r="AO19" s="249"/>
      <c r="AP19" s="8"/>
      <c r="AQ19" s="68"/>
      <c r="AR19" s="8"/>
      <c r="AS19" s="8"/>
      <c r="AT19" s="8"/>
    </row>
    <row r="20" spans="3:63" s="9" customFormat="1" ht="50.1" customHeight="1" x14ac:dyDescent="0.25">
      <c r="C20" s="277">
        <f>MAX($C$8:C19)+1</f>
        <v>7</v>
      </c>
      <c r="D20" s="581" t="s">
        <v>409</v>
      </c>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3"/>
      <c r="AJ20" s="474"/>
      <c r="AK20" s="474"/>
      <c r="AL20" s="474"/>
      <c r="AM20" s="8"/>
      <c r="AN20" s="8"/>
      <c r="AO20" s="249"/>
      <c r="AP20" s="8"/>
      <c r="AQ20" s="68" t="b">
        <v>0</v>
      </c>
      <c r="AR20" s="8" t="str">
        <f>IF(AQ20&lt;&gt;TRUE, "NICHT OK", "OK")</f>
        <v>NICHT OK</v>
      </c>
      <c r="AS20" s="8"/>
      <c r="AT20" s="8"/>
    </row>
    <row r="21" spans="3:63" s="9" customFormat="1" ht="20.100000000000001" customHeight="1" x14ac:dyDescent="0.25">
      <c r="C21" s="8"/>
      <c r="D21" s="4"/>
      <c r="E21" s="4"/>
      <c r="F21" s="8"/>
      <c r="G21" s="8"/>
      <c r="H21" s="8"/>
      <c r="I21" s="8"/>
      <c r="J21" s="8"/>
      <c r="K21" s="8"/>
      <c r="L21" s="8"/>
      <c r="M21" s="8"/>
      <c r="N21" s="8"/>
      <c r="O21" s="8"/>
      <c r="P21" s="8"/>
      <c r="Q21" s="8"/>
      <c r="R21" s="8"/>
      <c r="S21" s="8"/>
      <c r="T21" s="8"/>
      <c r="U21" s="8"/>
      <c r="V21" s="292"/>
      <c r="W21" s="8"/>
      <c r="X21" s="291"/>
      <c r="Y21" s="8"/>
      <c r="Z21" s="8"/>
      <c r="AA21" s="8"/>
      <c r="AB21" s="8"/>
      <c r="AC21" s="8"/>
      <c r="AD21" s="8"/>
      <c r="AE21" s="8"/>
      <c r="AF21" s="8"/>
      <c r="AG21" s="8"/>
      <c r="AH21" s="8"/>
      <c r="AI21" s="8"/>
      <c r="AJ21" s="8"/>
      <c r="AK21" s="8"/>
      <c r="AL21" s="8"/>
      <c r="AM21" s="8"/>
      <c r="AN21" s="8"/>
      <c r="AO21" s="249"/>
      <c r="AP21" s="8"/>
      <c r="AQ21" s="8"/>
      <c r="AR21" s="8"/>
      <c r="AS21" s="8"/>
      <c r="AT21" s="8"/>
    </row>
    <row r="22" spans="3:63" s="9" customFormat="1" ht="19.5" thickBot="1" x14ac:dyDescent="0.3">
      <c r="C22" s="40" t="s">
        <v>398</v>
      </c>
      <c r="D22" s="41"/>
      <c r="E22" s="41"/>
      <c r="F22" s="42"/>
      <c r="G22" s="43"/>
      <c r="H22" s="42"/>
      <c r="I22" s="42"/>
      <c r="J22" s="42"/>
      <c r="K22" s="42"/>
      <c r="L22" s="42"/>
      <c r="M22" s="42"/>
      <c r="N22" s="42"/>
      <c r="O22" s="42"/>
      <c r="P22" s="44"/>
      <c r="Q22" s="44"/>
      <c r="R22" s="45"/>
      <c r="S22" s="45"/>
      <c r="T22" s="45"/>
      <c r="U22" s="45"/>
      <c r="V22" s="46"/>
      <c r="W22" s="41"/>
      <c r="X22" s="47"/>
      <c r="Y22" s="48"/>
      <c r="Z22" s="48"/>
      <c r="AA22" s="48"/>
      <c r="AB22" s="41"/>
      <c r="AC22" s="41"/>
      <c r="AD22" s="41"/>
      <c r="AE22" s="41"/>
      <c r="AF22" s="41"/>
      <c r="AG22" s="41"/>
      <c r="AH22" s="41"/>
      <c r="AI22" s="41"/>
      <c r="AJ22" s="41"/>
      <c r="AK22" s="41"/>
      <c r="AL22" s="41"/>
      <c r="AO22" s="252"/>
      <c r="AS22"/>
      <c r="AT22"/>
      <c r="AU22"/>
      <c r="AV22"/>
      <c r="AW22"/>
      <c r="AX22"/>
      <c r="AY22"/>
      <c r="AZ22"/>
      <c r="BA22"/>
      <c r="BB22"/>
      <c r="BC22"/>
      <c r="BD22"/>
      <c r="BE22"/>
      <c r="BF22"/>
      <c r="BG22"/>
      <c r="BH22"/>
      <c r="BI22"/>
      <c r="BJ22"/>
      <c r="BK22"/>
    </row>
    <row r="23" spans="3:63" s="9" customFormat="1" ht="10.35" customHeight="1" x14ac:dyDescent="0.25">
      <c r="D23" s="49"/>
      <c r="E23" s="49"/>
      <c r="F23" s="30"/>
      <c r="G23" s="50"/>
      <c r="H23" s="30"/>
      <c r="I23" s="30"/>
      <c r="J23" s="30"/>
      <c r="K23" s="30"/>
      <c r="L23" s="30"/>
      <c r="M23" s="30"/>
      <c r="N23" s="30"/>
      <c r="O23" s="30"/>
      <c r="P23" s="36"/>
      <c r="Q23" s="36"/>
      <c r="R23" s="37"/>
      <c r="S23" s="37"/>
      <c r="T23" s="37"/>
      <c r="U23" s="37"/>
      <c r="V23" s="32"/>
      <c r="X23" s="38"/>
      <c r="Y23" s="39"/>
      <c r="Z23" s="39"/>
      <c r="AA23" s="39"/>
      <c r="AO23" s="252"/>
      <c r="AS23"/>
      <c r="AT23"/>
      <c r="AU23"/>
      <c r="AV23"/>
      <c r="AW23"/>
      <c r="AX23"/>
      <c r="AY23"/>
      <c r="AZ23"/>
      <c r="BA23"/>
      <c r="BB23"/>
      <c r="BC23"/>
      <c r="BD23"/>
      <c r="BE23"/>
      <c r="BF23"/>
      <c r="BG23"/>
      <c r="BH23"/>
      <c r="BI23"/>
      <c r="BJ23"/>
      <c r="BK23"/>
    </row>
    <row r="24" spans="3:63" s="9" customFormat="1" ht="30" customHeight="1" x14ac:dyDescent="0.25">
      <c r="C24" s="277">
        <f>MAX($C$8:C23)+1</f>
        <v>8</v>
      </c>
      <c r="D24" s="584" t="s">
        <v>396</v>
      </c>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6"/>
      <c r="AJ24" s="372"/>
      <c r="AK24" s="372"/>
      <c r="AL24" s="372"/>
      <c r="AM24" s="8"/>
      <c r="AN24" s="8"/>
      <c r="AO24" s="249"/>
      <c r="AP24" s="8"/>
      <c r="AQ24" s="29">
        <v>0</v>
      </c>
      <c r="AR24" s="8" t="str">
        <f>IF(AND(AQ24&lt;&gt;1, AQ24&lt;&gt;2), "NICHT OK", "OK")</f>
        <v>NICHT OK</v>
      </c>
      <c r="AS24"/>
      <c r="AT24"/>
      <c r="AU24"/>
      <c r="AV24"/>
      <c r="AW24"/>
      <c r="AX24"/>
      <c r="AY24"/>
      <c r="AZ24"/>
      <c r="BA24"/>
      <c r="BB24"/>
      <c r="BC24"/>
      <c r="BD24"/>
      <c r="BE24"/>
      <c r="BF24"/>
      <c r="BG24"/>
      <c r="BH24"/>
      <c r="BI24"/>
      <c r="BJ24"/>
      <c r="BK24"/>
    </row>
    <row r="25" spans="3:63" s="9" customFormat="1" ht="30" customHeight="1" x14ac:dyDescent="0.25">
      <c r="C25" s="13"/>
      <c r="D25" s="381" t="s">
        <v>402</v>
      </c>
      <c r="E25" s="381"/>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72"/>
      <c r="AK25" s="372"/>
      <c r="AL25" s="372"/>
      <c r="AM25" s="8"/>
      <c r="AN25" s="8"/>
      <c r="AO25" s="249"/>
      <c r="AP25" s="8"/>
      <c r="AQ25" s="8"/>
      <c r="AR25" s="8"/>
      <c r="AS25" s="8"/>
      <c r="AT25" s="8"/>
    </row>
    <row r="26" spans="3:63" s="10" customFormat="1" ht="10.35" customHeight="1" x14ac:dyDescent="0.25">
      <c r="C26" s="13"/>
      <c r="D26" s="588"/>
      <c r="E26" s="589"/>
      <c r="F26" s="589"/>
      <c r="G26" s="589"/>
      <c r="H26" s="589"/>
      <c r="I26" s="589"/>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16"/>
      <c r="AN26" s="16"/>
      <c r="AO26" s="249"/>
      <c r="AP26" s="16"/>
      <c r="AQ26" s="16"/>
      <c r="AR26" s="16" t="str">
        <f>IF(AQ24&lt;&gt;2, "OK", IF(D26&lt;&gt;"", "OK", "NICHT OK"))</f>
        <v>OK</v>
      </c>
      <c r="AS26" s="219"/>
      <c r="AT26" s="219"/>
      <c r="AU26" s="220"/>
    </row>
    <row r="27" spans="3:63" s="9" customFormat="1" ht="10.35" customHeight="1" x14ac:dyDescent="0.25">
      <c r="C27" s="8"/>
      <c r="D27" s="4"/>
      <c r="E27" s="4"/>
      <c r="F27" s="8"/>
      <c r="G27" s="8"/>
      <c r="H27" s="8"/>
      <c r="I27" s="8"/>
      <c r="J27" s="8"/>
      <c r="K27" s="8"/>
      <c r="L27" s="8"/>
      <c r="M27" s="8"/>
      <c r="N27" s="8"/>
      <c r="O27" s="8"/>
      <c r="P27" s="8"/>
      <c r="Q27" s="8"/>
      <c r="R27" s="8"/>
      <c r="S27" s="8"/>
      <c r="T27" s="8"/>
      <c r="U27" s="8"/>
      <c r="V27"/>
      <c r="W27" s="8"/>
      <c r="X27" s="3"/>
      <c r="Y27" s="8"/>
      <c r="Z27" s="8"/>
      <c r="AA27" s="8"/>
      <c r="AB27" s="8"/>
      <c r="AC27" s="8"/>
      <c r="AD27" s="8"/>
      <c r="AE27" s="8"/>
      <c r="AF27" s="8"/>
      <c r="AG27" s="8"/>
      <c r="AH27" s="8"/>
      <c r="AI27" s="8"/>
      <c r="AJ27" s="8"/>
      <c r="AK27" s="8"/>
      <c r="AL27" s="8"/>
      <c r="AM27" s="8"/>
      <c r="AN27" s="8"/>
      <c r="AO27" s="249"/>
      <c r="AP27" s="8"/>
      <c r="AQ27" s="8"/>
      <c r="AR27" s="8"/>
      <c r="AS27" s="8"/>
      <c r="AT27" s="8"/>
    </row>
    <row r="28" spans="3:63" s="9" customFormat="1" ht="19.5" thickBot="1" x14ac:dyDescent="0.25">
      <c r="C28" s="40" t="s">
        <v>127</v>
      </c>
      <c r="D28" s="41"/>
      <c r="E28" s="41"/>
      <c r="F28" s="42"/>
      <c r="G28" s="43"/>
      <c r="H28" s="42"/>
      <c r="I28" s="42"/>
      <c r="J28" s="42"/>
      <c r="K28" s="42"/>
      <c r="L28" s="42"/>
      <c r="M28" s="42"/>
      <c r="N28" s="42"/>
      <c r="O28" s="42"/>
      <c r="P28" s="44"/>
      <c r="Q28" s="44"/>
      <c r="R28" s="45"/>
      <c r="S28" s="45"/>
      <c r="T28" s="45"/>
      <c r="U28" s="45"/>
      <c r="V28" s="46"/>
      <c r="W28" s="41"/>
      <c r="X28" s="47"/>
      <c r="Y28" s="48"/>
      <c r="Z28" s="48"/>
      <c r="AA28" s="48"/>
      <c r="AB28" s="41"/>
      <c r="AC28" s="41"/>
      <c r="AD28" s="41"/>
      <c r="AE28" s="41"/>
      <c r="AF28" s="41"/>
      <c r="AG28" s="41"/>
      <c r="AH28" s="41"/>
      <c r="AI28" s="41"/>
      <c r="AJ28" s="41"/>
      <c r="AK28" s="41"/>
      <c r="AL28" s="41"/>
      <c r="AO28" s="252"/>
    </row>
    <row r="29" spans="3:63" s="9" customFormat="1" ht="10.35" customHeight="1" x14ac:dyDescent="0.2">
      <c r="D29" s="49"/>
      <c r="E29" s="49"/>
      <c r="F29" s="30"/>
      <c r="G29" s="50"/>
      <c r="H29" s="30"/>
      <c r="I29" s="30"/>
      <c r="J29" s="30"/>
      <c r="K29" s="30"/>
      <c r="L29" s="30"/>
      <c r="M29" s="30"/>
      <c r="N29" s="30"/>
      <c r="O29" s="30"/>
      <c r="P29" s="36"/>
      <c r="Q29" s="36"/>
      <c r="R29" s="37"/>
      <c r="S29" s="37"/>
      <c r="T29" s="37"/>
      <c r="U29" s="37"/>
      <c r="V29" s="32"/>
      <c r="X29" s="38"/>
      <c r="Y29" s="39"/>
      <c r="Z29" s="39"/>
      <c r="AA29" s="39"/>
      <c r="AO29" s="252"/>
    </row>
    <row r="30" spans="3:63" s="10" customFormat="1" ht="30" customHeight="1" x14ac:dyDescent="0.25">
      <c r="C30" s="277">
        <f>MAX($C$8:C29)+1</f>
        <v>9</v>
      </c>
      <c r="D30" s="520" t="s">
        <v>397</v>
      </c>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16"/>
      <c r="AN30" s="16"/>
      <c r="AO30" s="250"/>
      <c r="AP30" s="16"/>
      <c r="AQ30" s="16"/>
      <c r="AS30"/>
      <c r="AT30"/>
      <c r="AU30"/>
    </row>
    <row r="31" spans="3:63" s="10" customFormat="1" ht="60" customHeight="1" x14ac:dyDescent="0.25">
      <c r="C31" s="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16"/>
      <c r="AN31" s="16"/>
      <c r="AO31" s="250"/>
      <c r="AP31" s="16"/>
      <c r="AQ31" s="16"/>
      <c r="AR31" s="16" t="str">
        <f>IF(D31="", "NICHT OK", "OK")</f>
        <v>NICHT OK</v>
      </c>
      <c r="AS31"/>
      <c r="AT31"/>
      <c r="AU31"/>
    </row>
    <row r="32" spans="3:63" s="10" customFormat="1" ht="6" customHeight="1" x14ac:dyDescent="0.25">
      <c r="C32" s="13"/>
      <c r="D32"/>
      <c r="E32"/>
      <c r="F32"/>
      <c r="G32"/>
      <c r="H32"/>
      <c r="I32"/>
      <c r="J32"/>
      <c r="K32"/>
      <c r="L32"/>
      <c r="M32"/>
      <c r="N32"/>
      <c r="O32"/>
      <c r="P32"/>
      <c r="Q32"/>
      <c r="R32"/>
      <c r="S32"/>
      <c r="T32"/>
      <c r="U32"/>
      <c r="V32"/>
      <c r="W32"/>
      <c r="X32"/>
      <c r="Y32"/>
      <c r="Z32"/>
      <c r="AA32"/>
      <c r="AB32"/>
      <c r="AC32"/>
      <c r="AD32"/>
      <c r="AE32"/>
      <c r="AF32"/>
      <c r="AG32"/>
      <c r="AH32"/>
      <c r="AI32"/>
      <c r="AJ32"/>
      <c r="AK32"/>
      <c r="AL32"/>
      <c r="AM32"/>
      <c r="AN32" s="16"/>
      <c r="AO32" s="250"/>
      <c r="AP32" s="16"/>
      <c r="AQ32" s="16"/>
      <c r="AR32" s="16"/>
      <c r="AS32"/>
      <c r="AT32"/>
      <c r="AU32"/>
    </row>
    <row r="33" spans="3:47" s="10" customFormat="1" ht="30" customHeight="1" x14ac:dyDescent="0.25">
      <c r="C33" s="13"/>
      <c r="D33" s="590" t="s">
        <v>320</v>
      </c>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c r="AH33" s="591"/>
      <c r="AI33" s="591"/>
      <c r="AJ33" s="591"/>
      <c r="AK33" s="591"/>
      <c r="AL33" s="591"/>
      <c r="AM33" s="16"/>
      <c r="AN33" s="16"/>
      <c r="AO33" s="250"/>
      <c r="AP33" s="16"/>
      <c r="AQ33" s="16"/>
      <c r="AR33" s="16"/>
      <c r="AS33"/>
      <c r="AT33"/>
      <c r="AU33"/>
    </row>
    <row r="34" spans="3:47" s="10" customFormat="1" ht="30" customHeight="1" x14ac:dyDescent="0.25">
      <c r="C34" s="277">
        <f>MAX($C$8:C33)+1</f>
        <v>10</v>
      </c>
      <c r="D34" s="78"/>
      <c r="E34" s="592" t="s">
        <v>160</v>
      </c>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16"/>
      <c r="AN34" s="16"/>
      <c r="AO34" s="250"/>
      <c r="AP34" s="16"/>
      <c r="AQ34" s="16"/>
      <c r="AR34" s="16"/>
      <c r="AS34"/>
      <c r="AT34"/>
      <c r="AU34"/>
    </row>
    <row r="35" spans="3:47" s="10" customFormat="1" ht="45" customHeight="1" x14ac:dyDescent="0.25">
      <c r="C35" s="13"/>
      <c r="D35"/>
      <c r="E35" s="587"/>
      <c r="F35" s="587"/>
      <c r="G35" s="587"/>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c r="AI35" s="587"/>
      <c r="AJ35" s="587"/>
      <c r="AK35" s="587"/>
      <c r="AL35" s="587"/>
      <c r="AM35" s="16"/>
      <c r="AN35" s="16"/>
      <c r="AO35" s="250"/>
      <c r="AP35" s="16"/>
      <c r="AQ35" s="16"/>
      <c r="AR35" s="16" t="str">
        <f>IF(E35="","NICHT OK", "OK")</f>
        <v>NICHT OK</v>
      </c>
      <c r="AS35"/>
      <c r="AT35"/>
      <c r="AU35"/>
    </row>
    <row r="36" spans="3:47" s="10" customFormat="1" ht="30" customHeight="1" x14ac:dyDescent="0.25">
      <c r="C36" s="277">
        <f>MAX($C$8:C35)+1</f>
        <v>11</v>
      </c>
      <c r="D36"/>
      <c r="E36" s="593" t="s">
        <v>161</v>
      </c>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16"/>
      <c r="AN36" s="16"/>
      <c r="AO36" s="250"/>
      <c r="AP36" s="16"/>
      <c r="AQ36" s="16"/>
      <c r="AR36" s="16"/>
      <c r="AS36"/>
      <c r="AT36"/>
      <c r="AU36"/>
    </row>
    <row r="37" spans="3:47" s="10" customFormat="1" ht="90" customHeight="1" x14ac:dyDescent="0.25">
      <c r="C37" s="13"/>
      <c r="D37"/>
      <c r="E37" s="587"/>
      <c r="F37" s="587"/>
      <c r="G37" s="587"/>
      <c r="H37" s="587"/>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16"/>
      <c r="AN37" s="16"/>
      <c r="AO37" s="250"/>
      <c r="AP37" s="16"/>
      <c r="AQ37" s="16"/>
      <c r="AR37" s="16" t="str">
        <f>IF(E37="","NICHT OK", "OK")</f>
        <v>NICHT OK</v>
      </c>
      <c r="AS37"/>
      <c r="AT37"/>
      <c r="AU37"/>
    </row>
    <row r="38" spans="3:47" s="10" customFormat="1" ht="30" customHeight="1" x14ac:dyDescent="0.25">
      <c r="C38" s="277">
        <f>MAX($C$8:C37)+1</f>
        <v>12</v>
      </c>
      <c r="D38"/>
      <c r="E38" s="593" t="s">
        <v>256</v>
      </c>
      <c r="F38" s="593"/>
      <c r="G38" s="593"/>
      <c r="H38" s="593"/>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3"/>
      <c r="AK38" s="593"/>
      <c r="AL38" s="593"/>
      <c r="AM38" s="16"/>
      <c r="AN38" s="16"/>
      <c r="AO38" s="250"/>
      <c r="AP38" s="16"/>
      <c r="AQ38" s="16"/>
      <c r="AR38" s="16"/>
      <c r="AS38"/>
      <c r="AT38"/>
      <c r="AU38"/>
    </row>
    <row r="39" spans="3:47" s="10" customFormat="1" ht="45" customHeight="1" x14ac:dyDescent="0.25">
      <c r="C39" s="13"/>
      <c r="D39"/>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16"/>
      <c r="AN39" s="16"/>
      <c r="AO39" s="250"/>
      <c r="AP39" s="16"/>
      <c r="AQ39" s="16"/>
      <c r="AR39" s="16" t="str">
        <f>IF(E39="","NICHT OK", "OK")</f>
        <v>NICHT OK</v>
      </c>
      <c r="AS39"/>
      <c r="AT39"/>
      <c r="AU39"/>
    </row>
    <row r="40" spans="3:47" s="9" customFormat="1" ht="20.100000000000001" customHeight="1" x14ac:dyDescent="0.25">
      <c r="C40" s="8"/>
      <c r="D40" s="4"/>
      <c r="E40" s="4"/>
      <c r="F40" s="8"/>
      <c r="G40" s="8"/>
      <c r="H40" s="8"/>
      <c r="I40" s="8"/>
      <c r="J40" s="8"/>
      <c r="K40" s="8"/>
      <c r="L40" s="8"/>
      <c r="M40" s="8"/>
      <c r="N40" s="8"/>
      <c r="O40" s="8"/>
      <c r="P40" s="8"/>
      <c r="Q40" s="8"/>
      <c r="R40" s="8"/>
      <c r="S40" s="8"/>
      <c r="T40" s="8"/>
      <c r="U40" s="8"/>
      <c r="V40"/>
      <c r="W40" s="8"/>
      <c r="X40" s="3"/>
      <c r="Y40" s="8"/>
      <c r="Z40" s="8"/>
      <c r="AA40" s="8"/>
      <c r="AB40" s="8"/>
      <c r="AC40" s="8"/>
      <c r="AD40" s="8"/>
      <c r="AE40" s="8"/>
      <c r="AF40" s="8"/>
      <c r="AG40" s="8"/>
      <c r="AH40" s="8"/>
      <c r="AI40" s="8"/>
      <c r="AJ40" s="8"/>
      <c r="AK40" s="8"/>
      <c r="AL40" s="8"/>
      <c r="AM40" s="8"/>
      <c r="AN40" s="8"/>
      <c r="AO40" s="249"/>
      <c r="AP40" s="8"/>
      <c r="AQ40" s="8"/>
      <c r="AR40" s="8"/>
      <c r="AS40"/>
      <c r="AT40"/>
      <c r="AU40"/>
    </row>
    <row r="41" spans="3:47" s="9" customFormat="1" ht="19.5" thickBot="1" x14ac:dyDescent="0.3">
      <c r="C41" s="40" t="s">
        <v>19</v>
      </c>
      <c r="D41" s="41"/>
      <c r="E41" s="41"/>
      <c r="F41" s="42"/>
      <c r="G41" s="43"/>
      <c r="H41" s="42"/>
      <c r="I41" s="42"/>
      <c r="J41" s="42"/>
      <c r="K41" s="42"/>
      <c r="L41" s="42"/>
      <c r="M41" s="42"/>
      <c r="N41" s="42"/>
      <c r="O41" s="42"/>
      <c r="P41" s="44"/>
      <c r="Q41" s="44"/>
      <c r="R41" s="45"/>
      <c r="S41" s="45"/>
      <c r="T41" s="45"/>
      <c r="U41" s="45"/>
      <c r="V41" s="46"/>
      <c r="W41" s="41"/>
      <c r="X41" s="47"/>
      <c r="Y41" s="48"/>
      <c r="Z41" s="48"/>
      <c r="AA41" s="48"/>
      <c r="AB41" s="41"/>
      <c r="AC41" s="41"/>
      <c r="AD41" s="41"/>
      <c r="AE41" s="41"/>
      <c r="AF41" s="41"/>
      <c r="AG41" s="41"/>
      <c r="AH41" s="41"/>
      <c r="AI41" s="41"/>
      <c r="AJ41" s="41"/>
      <c r="AK41" s="41"/>
      <c r="AL41" s="41"/>
      <c r="AO41" s="252"/>
      <c r="AS41"/>
      <c r="AT41"/>
      <c r="AU41"/>
    </row>
    <row r="42" spans="3:47" s="9" customFormat="1" ht="10.35" customHeight="1" x14ac:dyDescent="0.25">
      <c r="D42" s="49"/>
      <c r="E42" s="49"/>
      <c r="F42" s="30"/>
      <c r="G42" s="50"/>
      <c r="H42" s="30"/>
      <c r="I42" s="30"/>
      <c r="J42" s="30"/>
      <c r="K42" s="30"/>
      <c r="L42" s="30"/>
      <c r="M42" s="30"/>
      <c r="N42" s="30"/>
      <c r="O42" s="30"/>
      <c r="P42" s="36"/>
      <c r="Q42" s="36"/>
      <c r="R42" s="37"/>
      <c r="S42" s="37"/>
      <c r="T42" s="37"/>
      <c r="U42" s="37"/>
      <c r="V42" s="32"/>
      <c r="X42" s="38"/>
      <c r="Y42" s="39"/>
      <c r="Z42" s="39"/>
      <c r="AA42" s="39"/>
      <c r="AO42" s="252"/>
      <c r="AS42"/>
      <c r="AT42"/>
      <c r="AU42"/>
    </row>
    <row r="43" spans="3:47" s="9" customFormat="1" ht="50.1" customHeight="1" x14ac:dyDescent="0.25">
      <c r="C43" s="277">
        <f>MAX($C$8:C42)+1</f>
        <v>13</v>
      </c>
      <c r="D43" s="594" t="s">
        <v>257</v>
      </c>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6"/>
      <c r="AJ43" s="474"/>
      <c r="AK43" s="474"/>
      <c r="AL43" s="474"/>
      <c r="AM43" s="8"/>
      <c r="AN43" s="8"/>
      <c r="AO43" s="249"/>
      <c r="AP43" s="8"/>
      <c r="AQ43" s="68" t="b">
        <v>0</v>
      </c>
      <c r="AR43" s="8" t="str">
        <f>IF(AQ43&lt;&gt;TRUE, "NICHT OK", "OK")</f>
        <v>NICHT OK</v>
      </c>
      <c r="AS43"/>
      <c r="AT43"/>
      <c r="AU43"/>
    </row>
    <row r="44" spans="3:47" s="9" customFormat="1" ht="6" customHeight="1" x14ac:dyDescent="0.25">
      <c r="C44" s="8"/>
      <c r="D44" s="4"/>
      <c r="E44" s="4"/>
      <c r="F44" s="8"/>
      <c r="G44" s="8"/>
      <c r="H44" s="8"/>
      <c r="I44" s="8"/>
      <c r="J44" s="8"/>
      <c r="K44" s="8"/>
      <c r="L44" s="8"/>
      <c r="M44" s="8"/>
      <c r="N44" s="8"/>
      <c r="O44" s="8"/>
      <c r="P44" s="8"/>
      <c r="Q44" s="8"/>
      <c r="R44" s="8"/>
      <c r="S44" s="8"/>
      <c r="T44" s="8"/>
      <c r="U44" s="8"/>
      <c r="V44"/>
      <c r="W44" s="8"/>
      <c r="X44" s="3"/>
      <c r="Y44" s="8"/>
      <c r="Z44" s="8"/>
      <c r="AA44" s="8"/>
      <c r="AB44" s="8"/>
      <c r="AC44" s="8"/>
      <c r="AD44" s="8"/>
      <c r="AE44" s="8"/>
      <c r="AF44" s="8"/>
      <c r="AG44" s="8"/>
      <c r="AH44" s="8"/>
      <c r="AI44" s="8"/>
      <c r="AJ44" s="8"/>
      <c r="AK44" s="8"/>
      <c r="AL44" s="8"/>
      <c r="AM44" s="8"/>
      <c r="AN44" s="8"/>
      <c r="AO44" s="249"/>
      <c r="AP44" s="8"/>
      <c r="AQ44" s="8"/>
      <c r="AR44" s="8"/>
      <c r="AS44"/>
      <c r="AT44"/>
      <c r="AU44"/>
    </row>
    <row r="45" spans="3:47" s="9" customFormat="1" ht="40.35" customHeight="1" x14ac:dyDescent="0.25">
      <c r="C45" s="277">
        <f>MAX($C$8:C44)+1</f>
        <v>14</v>
      </c>
      <c r="D45" s="594" t="s">
        <v>234</v>
      </c>
      <c r="E45" s="595"/>
      <c r="F45" s="595"/>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6"/>
      <c r="AJ45" s="474"/>
      <c r="AK45" s="474"/>
      <c r="AL45" s="474"/>
      <c r="AM45" s="8"/>
      <c r="AN45" s="8"/>
      <c r="AO45" s="249"/>
      <c r="AP45" s="8"/>
      <c r="AQ45" s="68" t="b">
        <v>0</v>
      </c>
      <c r="AR45" s="8" t="str">
        <f>IF(AQ45&lt;&gt;TRUE, "NICHT OK", "OK")</f>
        <v>NICHT OK</v>
      </c>
      <c r="AS45"/>
      <c r="AT45"/>
      <c r="AU45"/>
    </row>
    <row r="46" spans="3:47" s="9" customFormat="1" ht="6" customHeight="1" x14ac:dyDescent="0.25">
      <c r="C46" s="8"/>
      <c r="D46" s="4"/>
      <c r="E46" s="4"/>
      <c r="F46" s="8"/>
      <c r="G46" s="8"/>
      <c r="H46" s="8"/>
      <c r="I46" s="8"/>
      <c r="J46" s="8"/>
      <c r="K46" s="8"/>
      <c r="L46" s="8"/>
      <c r="M46" s="8"/>
      <c r="N46" s="8"/>
      <c r="O46" s="8"/>
      <c r="P46" s="8"/>
      <c r="Q46" s="8"/>
      <c r="R46" s="8"/>
      <c r="S46" s="8"/>
      <c r="T46" s="8"/>
      <c r="U46" s="8"/>
      <c r="V46"/>
      <c r="W46" s="8"/>
      <c r="X46" s="3"/>
      <c r="Y46" s="8"/>
      <c r="Z46" s="8"/>
      <c r="AA46" s="8"/>
      <c r="AB46" s="8"/>
      <c r="AC46" s="8"/>
      <c r="AD46" s="8"/>
      <c r="AE46" s="8"/>
      <c r="AF46" s="8"/>
      <c r="AG46" s="8"/>
      <c r="AH46" s="8"/>
      <c r="AI46" s="8"/>
      <c r="AJ46" s="8"/>
      <c r="AK46" s="8"/>
      <c r="AL46" s="8"/>
      <c r="AM46" s="8"/>
      <c r="AN46" s="8"/>
      <c r="AO46" s="249"/>
      <c r="AP46" s="8"/>
      <c r="AQ46" s="8"/>
      <c r="AR46" s="8"/>
      <c r="AS46"/>
      <c r="AT46"/>
      <c r="AU46"/>
    </row>
    <row r="47" spans="3:47" s="9" customFormat="1" ht="40.35" customHeight="1" x14ac:dyDescent="0.25">
      <c r="C47" s="277">
        <f>MAX($C$8:C46)+1</f>
        <v>15</v>
      </c>
      <c r="D47" s="594" t="s">
        <v>9</v>
      </c>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6"/>
      <c r="AJ47" s="474"/>
      <c r="AK47" s="474"/>
      <c r="AL47" s="474"/>
      <c r="AM47" s="8"/>
      <c r="AN47" s="8"/>
      <c r="AO47" s="249"/>
      <c r="AP47" s="8"/>
      <c r="AQ47" s="68" t="b">
        <v>0</v>
      </c>
      <c r="AR47" s="8" t="str">
        <f>IF(AQ47&lt;&gt;TRUE, "NICHT OK", "OK")</f>
        <v>NICHT OK</v>
      </c>
      <c r="AS47"/>
      <c r="AT47"/>
      <c r="AU47"/>
    </row>
    <row r="48" spans="3:47" s="9" customFormat="1" ht="6" customHeight="1" x14ac:dyDescent="0.25">
      <c r="C48" s="8"/>
      <c r="D48" s="4"/>
      <c r="E48" s="4"/>
      <c r="F48" s="8"/>
      <c r="G48" s="8"/>
      <c r="H48" s="8"/>
      <c r="I48" s="8"/>
      <c r="J48" s="8"/>
      <c r="K48" s="8"/>
      <c r="L48" s="8"/>
      <c r="M48" s="8"/>
      <c r="N48" s="8"/>
      <c r="O48" s="8"/>
      <c r="P48" s="8"/>
      <c r="Q48" s="8"/>
      <c r="R48" s="8"/>
      <c r="S48" s="8"/>
      <c r="T48" s="8"/>
      <c r="U48" s="8"/>
      <c r="V48"/>
      <c r="W48" s="8"/>
      <c r="X48" s="3"/>
      <c r="Y48" s="8"/>
      <c r="Z48" s="8"/>
      <c r="AA48" s="8"/>
      <c r="AB48" s="8"/>
      <c r="AC48" s="8"/>
      <c r="AD48" s="8"/>
      <c r="AE48" s="8"/>
      <c r="AF48" s="8"/>
      <c r="AG48" s="8"/>
      <c r="AH48" s="8"/>
      <c r="AI48" s="8"/>
      <c r="AJ48" s="8"/>
      <c r="AK48" s="8"/>
      <c r="AL48" s="8"/>
      <c r="AM48" s="8"/>
      <c r="AN48" s="8"/>
      <c r="AO48" s="249"/>
      <c r="AP48" s="8"/>
      <c r="AQ48" s="8"/>
      <c r="AR48" s="8"/>
      <c r="AS48"/>
      <c r="AT48"/>
      <c r="AU48"/>
    </row>
    <row r="49" spans="3:47" s="9" customFormat="1" ht="40.35" customHeight="1" x14ac:dyDescent="0.25">
      <c r="C49" s="277">
        <f>MAX($C$8:C48)+1</f>
        <v>16</v>
      </c>
      <c r="D49" s="594" t="s">
        <v>198</v>
      </c>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6"/>
      <c r="AJ49" s="474"/>
      <c r="AK49" s="474"/>
      <c r="AL49" s="474"/>
      <c r="AM49" s="8"/>
      <c r="AN49" s="8"/>
      <c r="AO49" s="249"/>
      <c r="AP49" s="8"/>
      <c r="AQ49" s="68" t="b">
        <v>0</v>
      </c>
      <c r="AR49" s="8" t="str">
        <f>IF(AQ49&lt;&gt;TRUE, "NICHT OK", "OK")</f>
        <v>NICHT OK</v>
      </c>
      <c r="AS49"/>
      <c r="AT49"/>
      <c r="AU49"/>
    </row>
    <row r="50" spans="3:47" s="9" customFormat="1" ht="6" customHeight="1" x14ac:dyDescent="0.25">
      <c r="C50" s="8"/>
      <c r="D50" s="4"/>
      <c r="E50" s="4"/>
      <c r="F50" s="8"/>
      <c r="G50" s="8"/>
      <c r="H50" s="8"/>
      <c r="I50" s="8"/>
      <c r="J50" s="8"/>
      <c r="K50" s="8"/>
      <c r="L50" s="8"/>
      <c r="M50" s="8"/>
      <c r="N50" s="8"/>
      <c r="O50" s="8"/>
      <c r="P50" s="8"/>
      <c r="Q50" s="8"/>
      <c r="R50" s="8"/>
      <c r="S50" s="8"/>
      <c r="T50" s="8"/>
      <c r="U50" s="8"/>
      <c r="V50"/>
      <c r="W50" s="8"/>
      <c r="X50" s="3"/>
      <c r="Y50" s="8"/>
      <c r="Z50" s="8"/>
      <c r="AA50" s="8"/>
      <c r="AB50" s="8"/>
      <c r="AC50" s="8"/>
      <c r="AD50" s="8"/>
      <c r="AE50" s="8"/>
      <c r="AF50" s="8"/>
      <c r="AG50" s="8"/>
      <c r="AH50" s="8"/>
      <c r="AI50" s="8"/>
      <c r="AJ50" s="8"/>
      <c r="AK50" s="8"/>
      <c r="AL50" s="8"/>
      <c r="AM50" s="8"/>
      <c r="AN50" s="8"/>
      <c r="AO50" s="249"/>
      <c r="AP50" s="8"/>
      <c r="AQ50" s="8"/>
      <c r="AR50" s="8"/>
      <c r="AS50"/>
      <c r="AT50"/>
      <c r="AU50"/>
    </row>
    <row r="51" spans="3:47" s="9" customFormat="1" ht="50.1" customHeight="1" x14ac:dyDescent="0.25">
      <c r="C51" s="277">
        <f>MAX($C$8:C50)+1</f>
        <v>17</v>
      </c>
      <c r="D51" s="594" t="s">
        <v>235</v>
      </c>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6"/>
      <c r="AJ51" s="474"/>
      <c r="AK51" s="474"/>
      <c r="AL51" s="474"/>
      <c r="AM51" s="8"/>
      <c r="AN51" s="8"/>
      <c r="AO51" s="265" t="s">
        <v>322</v>
      </c>
      <c r="AP51" s="8"/>
      <c r="AQ51" s="68" t="b">
        <v>0</v>
      </c>
      <c r="AR51" s="8" t="str">
        <f>IF(AQ51&lt;&gt;TRUE, "NICHT OK", "OK")</f>
        <v>NICHT OK</v>
      </c>
      <c r="AS51"/>
      <c r="AT51"/>
      <c r="AU51"/>
    </row>
    <row r="52" spans="3:47" s="9" customFormat="1" ht="15" x14ac:dyDescent="0.25">
      <c r="C52" s="8"/>
      <c r="D52" s="4"/>
      <c r="E52" s="4"/>
      <c r="F52" s="8"/>
      <c r="G52" s="8"/>
      <c r="H52" s="8"/>
      <c r="I52" s="8"/>
      <c r="J52" s="8"/>
      <c r="K52" s="8"/>
      <c r="L52" s="8"/>
      <c r="M52" s="8"/>
      <c r="N52" s="8"/>
      <c r="O52" s="8"/>
      <c r="P52" s="8"/>
      <c r="Q52" s="8"/>
      <c r="R52" s="8"/>
      <c r="S52" s="8"/>
      <c r="T52" s="8"/>
      <c r="U52" s="8"/>
      <c r="V52"/>
      <c r="W52" s="8"/>
      <c r="X52" s="3"/>
      <c r="Y52" s="8"/>
      <c r="Z52" s="8"/>
      <c r="AA52" s="8"/>
      <c r="AB52" s="8"/>
      <c r="AC52" s="8"/>
      <c r="AD52" s="8"/>
      <c r="AE52" s="8"/>
      <c r="AF52" s="8"/>
      <c r="AG52" s="8"/>
      <c r="AH52" s="8"/>
      <c r="AI52" s="8"/>
      <c r="AJ52" s="8"/>
      <c r="AK52" s="8"/>
      <c r="AL52" s="8"/>
      <c r="AM52" s="8"/>
      <c r="AN52" s="8"/>
      <c r="AO52" s="8"/>
      <c r="AP52" s="8"/>
      <c r="AQ52" s="8"/>
      <c r="AR52" s="8"/>
      <c r="AS52" s="8"/>
      <c r="AT52" s="8"/>
    </row>
    <row r="53" spans="3:47" s="9" customFormat="1" ht="15" x14ac:dyDescent="0.25">
      <c r="C53" s="8"/>
      <c r="D53" s="4"/>
      <c r="E53" s="4"/>
      <c r="F53" s="8"/>
      <c r="G53" s="8"/>
      <c r="H53" s="8"/>
      <c r="I53" s="8"/>
      <c r="J53" s="8"/>
      <c r="K53" s="8"/>
      <c r="L53" s="8"/>
      <c r="M53" s="8"/>
      <c r="N53" s="8"/>
      <c r="O53" s="8"/>
      <c r="P53" s="8"/>
      <c r="Q53" s="8"/>
      <c r="R53" s="8"/>
      <c r="S53" s="8"/>
      <c r="T53" s="8"/>
      <c r="U53" s="8"/>
      <c r="V53"/>
      <c r="W53" s="8"/>
      <c r="X53" s="3"/>
      <c r="Y53" s="8"/>
      <c r="Z53" s="8"/>
      <c r="AA53" s="8"/>
      <c r="AB53" s="8"/>
      <c r="AC53" s="8"/>
      <c r="AD53" s="8"/>
      <c r="AE53" s="8"/>
      <c r="AF53" s="8"/>
      <c r="AG53" s="8"/>
      <c r="AH53" s="8"/>
      <c r="AI53" s="8"/>
      <c r="AJ53" s="8"/>
      <c r="AK53" s="8"/>
      <c r="AL53" s="8"/>
      <c r="AM53" s="8"/>
      <c r="AN53" s="8"/>
      <c r="AO53" s="8"/>
      <c r="AP53" s="8"/>
      <c r="AQ53" s="8"/>
      <c r="AR53" s="8"/>
      <c r="AS53" s="8"/>
      <c r="AT53" s="8"/>
    </row>
    <row r="54" spans="3:47" s="9" customFormat="1" ht="30" customHeight="1" x14ac:dyDescent="0.25">
      <c r="C54"/>
      <c r="D54" s="393" t="str">
        <f>IF(AR54="NICHT OK", "û", "ü")</f>
        <v>û</v>
      </c>
      <c r="E54" s="393"/>
      <c r="F54" s="393"/>
      <c r="G54" s="393"/>
      <c r="H54" s="393"/>
      <c r="I54" s="393"/>
      <c r="J54" s="393"/>
      <c r="K54" s="393"/>
      <c r="L54" s="393"/>
      <c r="M54" s="393"/>
      <c r="N54" s="393"/>
      <c r="O54" s="393"/>
      <c r="P54" s="393"/>
      <c r="Q54" s="394" t="str">
        <f>IF(AR54="NICHT OK", "Antragsseite ist noch nicht vollständig ausgefüllt", "Antragsseite ist vollständig ausgefüllt")</f>
        <v>Antragsseite ist noch nicht vollständig ausgefüllt</v>
      </c>
      <c r="R54" s="394"/>
      <c r="S54" s="394"/>
      <c r="T54" s="394"/>
      <c r="U54" s="394"/>
      <c r="V54" s="394"/>
      <c r="W54" s="394"/>
      <c r="X54" s="394"/>
      <c r="Y54" s="394"/>
      <c r="Z54" s="394"/>
      <c r="AA54" s="394"/>
      <c r="AB54" s="394"/>
      <c r="AC54" s="394"/>
      <c r="AD54" s="394"/>
      <c r="AE54" s="394"/>
      <c r="AF54" s="394"/>
      <c r="AG54" s="394"/>
      <c r="AH54" s="394"/>
      <c r="AI54" s="394"/>
      <c r="AJ54" s="394"/>
      <c r="AK54" s="394"/>
      <c r="AL54" s="394"/>
      <c r="AM54" s="8"/>
      <c r="AN54" s="8"/>
      <c r="AO54" s="8"/>
      <c r="AP54" s="8"/>
      <c r="AQ54" s="8"/>
      <c r="AR54" s="8" t="str">
        <f>IF(COUNTIF($AR$4:$AR$51, "NICHT OK")&gt;0, "NICHT OK", "OK")</f>
        <v>NICHT OK</v>
      </c>
      <c r="AS54" s="8"/>
      <c r="AT54" s="8"/>
    </row>
    <row r="55" spans="3:47" ht="6" customHeight="1" x14ac:dyDescent="0.25">
      <c r="C55"/>
      <c r="D55"/>
      <c r="E55"/>
      <c r="F55"/>
      <c r="G55"/>
      <c r="H55"/>
      <c r="I55"/>
      <c r="J55"/>
      <c r="K55"/>
      <c r="L55"/>
      <c r="M55"/>
      <c r="N55"/>
      <c r="O55"/>
      <c r="P55"/>
      <c r="Q55"/>
      <c r="R55"/>
      <c r="S55"/>
      <c r="T55"/>
      <c r="U55"/>
      <c r="V55"/>
      <c r="W55"/>
      <c r="X55" s="6"/>
      <c r="Y55"/>
      <c r="Z55"/>
      <c r="AA55"/>
      <c r="AB55"/>
      <c r="AC55"/>
      <c r="AD55"/>
      <c r="AE55"/>
      <c r="AF55"/>
      <c r="AG55"/>
      <c r="AH55"/>
      <c r="AI55"/>
      <c r="AJ55"/>
      <c r="AK55"/>
      <c r="AL55"/>
      <c r="AM55"/>
      <c r="AN55"/>
      <c r="AO55"/>
      <c r="AP55"/>
      <c r="AQ55"/>
      <c r="AR55"/>
      <c r="AS55"/>
      <c r="AT55"/>
    </row>
    <row r="56" spans="3:47" ht="6" customHeight="1" x14ac:dyDescent="0.2"/>
    <row r="57" spans="3:47" ht="18" customHeight="1" x14ac:dyDescent="0.25">
      <c r="C57" s="387"/>
      <c r="D57" s="387"/>
      <c r="E57" s="387"/>
      <c r="F57" s="387"/>
      <c r="G57" s="387"/>
      <c r="H57" s="387"/>
      <c r="I57" s="387"/>
      <c r="J57" s="387"/>
      <c r="K57" s="387"/>
      <c r="L57" s="387"/>
      <c r="M57" s="387"/>
      <c r="N57" s="387"/>
      <c r="O57" s="387"/>
      <c r="P57" s="387"/>
    </row>
    <row r="58" spans="3:47" ht="18" customHeight="1" x14ac:dyDescent="0.2"/>
    <row r="59" spans="3:47" ht="18" customHeight="1" x14ac:dyDescent="0.2"/>
    <row r="60" spans="3:47" ht="18" customHeight="1" x14ac:dyDescent="0.25">
      <c r="C60" s="388"/>
      <c r="D60" s="388"/>
      <c r="E60" s="388"/>
      <c r="F60" s="388"/>
      <c r="G60" s="388"/>
      <c r="H60" s="388"/>
      <c r="I60" s="388"/>
      <c r="J60" s="388"/>
      <c r="K60" s="388"/>
      <c r="L60" s="388"/>
      <c r="M60" s="388"/>
      <c r="N60" s="388"/>
      <c r="O60" s="388"/>
      <c r="P60" s="388"/>
    </row>
  </sheetData>
  <sheetProtection password="EBCC" sheet="1" formatColumns="0" selectLockedCells="1"/>
  <mergeCells count="43">
    <mergeCell ref="C57:P57"/>
    <mergeCell ref="C60:P60"/>
    <mergeCell ref="D54:P54"/>
    <mergeCell ref="Q54:AL54"/>
    <mergeCell ref="D51:AI51"/>
    <mergeCell ref="AJ51:AL51"/>
    <mergeCell ref="D49:AI49"/>
    <mergeCell ref="AJ49:AL49"/>
    <mergeCell ref="D43:AI43"/>
    <mergeCell ref="AJ43:AL43"/>
    <mergeCell ref="D45:AI45"/>
    <mergeCell ref="AJ45:AL45"/>
    <mergeCell ref="D47:AI47"/>
    <mergeCell ref="AJ47:AL47"/>
    <mergeCell ref="E39:AL39"/>
    <mergeCell ref="D25:AI25"/>
    <mergeCell ref="AJ25:AL25"/>
    <mergeCell ref="D26:AL26"/>
    <mergeCell ref="D30:AL30"/>
    <mergeCell ref="D31:AL31"/>
    <mergeCell ref="D33:AL33"/>
    <mergeCell ref="E34:AL34"/>
    <mergeCell ref="E35:AL35"/>
    <mergeCell ref="E36:AL36"/>
    <mergeCell ref="E37:AL37"/>
    <mergeCell ref="E38:AL38"/>
    <mergeCell ref="D24:AI24"/>
    <mergeCell ref="AJ24:AL24"/>
    <mergeCell ref="D12:AI12"/>
    <mergeCell ref="AJ12:AL12"/>
    <mergeCell ref="D14:AI14"/>
    <mergeCell ref="AJ14:AL14"/>
    <mergeCell ref="D16:AI16"/>
    <mergeCell ref="AJ16:AL16"/>
    <mergeCell ref="D18:AI18"/>
    <mergeCell ref="AJ18:AL18"/>
    <mergeCell ref="D20:AI20"/>
    <mergeCell ref="AJ20:AL20"/>
    <mergeCell ref="C4:AL4"/>
    <mergeCell ref="D8:AI8"/>
    <mergeCell ref="AJ8:AL8"/>
    <mergeCell ref="D10:AI10"/>
    <mergeCell ref="AJ10:AL10"/>
  </mergeCells>
  <conditionalFormatting sqref="C31:C39">
    <cfRule type="expression" dxfId="76" priority="33">
      <formula>IF(#REF!&lt;&gt;2, TRUE,FALSE)</formula>
    </cfRule>
  </conditionalFormatting>
  <conditionalFormatting sqref="D31">
    <cfRule type="expression" dxfId="75" priority="21">
      <formula>IF(AND(D31 &lt;&gt;"", D31&lt;&gt;"bitte auswählen"), TRUE,FALSE)</formula>
    </cfRule>
  </conditionalFormatting>
  <conditionalFormatting sqref="D54:AL54">
    <cfRule type="expression" dxfId="74" priority="37">
      <formula>IF($AR$54="OK", TRUE,FALSE)</formula>
    </cfRule>
  </conditionalFormatting>
  <conditionalFormatting sqref="E35 E37 E39">
    <cfRule type="expression" dxfId="73" priority="20">
      <formula>IF(AND(E35 &lt;&gt;"", E35&lt;&gt;"bitte auswählen"), TRUE,FALSE)</formula>
    </cfRule>
  </conditionalFormatting>
  <conditionalFormatting sqref="AJ8 AJ10 AJ16 AJ51">
    <cfRule type="expression" dxfId="72" priority="36">
      <formula>IF(AQ8=TRUE, TRUE,FALSE)</formula>
    </cfRule>
  </conditionalFormatting>
  <conditionalFormatting sqref="AJ12">
    <cfRule type="expression" dxfId="71" priority="23">
      <formula>IF(AQ12=TRUE, TRUE,FALSE)</formula>
    </cfRule>
  </conditionalFormatting>
  <conditionalFormatting sqref="AJ14">
    <cfRule type="expression" dxfId="70" priority="24">
      <formula>IF(AQ14=TRUE, TRUE,FALSE)</formula>
    </cfRule>
  </conditionalFormatting>
  <conditionalFormatting sqref="AJ18">
    <cfRule type="expression" dxfId="69" priority="3">
      <formula>IF(AQ18=TRUE, TRUE,FALSE)</formula>
    </cfRule>
  </conditionalFormatting>
  <conditionalFormatting sqref="AJ43">
    <cfRule type="expression" dxfId="68" priority="30">
      <formula>IF(AQ43=TRUE, TRUE,FALSE)</formula>
    </cfRule>
  </conditionalFormatting>
  <conditionalFormatting sqref="AJ45">
    <cfRule type="expression" dxfId="67" priority="29">
      <formula>IF(AQ45=TRUE, TRUE,FALSE)</formula>
    </cfRule>
  </conditionalFormatting>
  <conditionalFormatting sqref="AJ47">
    <cfRule type="expression" dxfId="66" priority="28">
      <formula>IF(AQ47=TRUE, TRUE,FALSE)</formula>
    </cfRule>
  </conditionalFormatting>
  <conditionalFormatting sqref="AJ49">
    <cfRule type="expression" dxfId="65" priority="27">
      <formula>IF(AQ49=TRUE, TRUE,FALSE)</formula>
    </cfRule>
  </conditionalFormatting>
  <conditionalFormatting sqref="AJ24:AL25">
    <cfRule type="expression" dxfId="64" priority="4">
      <formula>IF(OR($AQ$24=1, $AQ$24=2),TRUE,FALSE)</formula>
    </cfRule>
    <cfRule type="expression" dxfId="63" priority="5">
      <formula>IF($AR$23 &lt;&gt; "OK", TRUE,FALSE)</formula>
    </cfRule>
  </conditionalFormatting>
  <conditionalFormatting sqref="AJ20">
    <cfRule type="expression" dxfId="62" priority="1">
      <formula>IF(AQ20=TRUE, TRUE,FALSE)</formula>
    </cfRule>
  </conditionalFormatting>
  <dataValidations count="8">
    <dataValidation type="textLength" allowBlank="1" showInputMessage="1" showErrorMessage="1" errorTitle="WARNUNG" error="Maximal 380 Zeichen erlaubt (inkl. Leerzeichen)" promptTitle="HINWEIS" prompt="Maximal 380 Zeichen erlaubt (ungefähr 60 Worte)" sqref="E35:AL35 E39:AL39">
      <formula1>0</formula1>
      <formula2>380</formula2>
    </dataValidation>
    <dataValidation type="textLength" allowBlank="1" showInputMessage="1" showErrorMessage="1" errorTitle="WARNUNG" error="Maximal 500 Zeichen erlaubt (etwa 80 Worte)!" promptTitle="HINWEIS" prompt="Maximal 500 Zeichen erlaubt (ungefähr 80 Wörter)" sqref="D31:AL31">
      <formula1>0</formula1>
      <formula2>500</formula2>
    </dataValidation>
    <dataValidation allowBlank="1" showErrorMessage="1" errorTitle="WARNUNG" error="Maximal 550 Zeichen (inkl. Leerzeichen) sind erlaubt." sqref="E36 E38 E34 D33:AL33"/>
    <dataValidation allowBlank="1" promptTitle="Hinweis:" prompt="Wählen Sie im Dropdown-menü das Tabellenblatt an und klicken Sie anschließend auf den Link." sqref="Y28:AA29 Y6:AA7 Y41:AA51 Y16:AA23"/>
    <dataValidation allowBlank="1" showErrorMessage="1" sqref="AD9 AD27 AD40 AD44 AD46 AD48 AD52:AD53 AD50 AD11:AD21"/>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9:Q9 M27:Q27 M40:Q40 M44:Q44 M46:Q46 M48:Q48 M52:Q53 M50:Q50 M11:Q21">
      <formula1>44927</formula1>
    </dataValidation>
    <dataValidation type="textLength" allowBlank="1" showInputMessage="1" showErrorMessage="1" errorTitle="WARNUNG" error="Maximal 500 Zeichen erlaubt (inkl. Leerzeichen)!" promptTitle="HINWEIS" prompt="Maximal 500 Zeichen erlaubt (ungefähr 80 Wörter)" sqref="D26:AL26">
      <formula1>0</formula1>
      <formula2>500</formula2>
    </dataValidation>
    <dataValidation type="textLength" allowBlank="1" showInputMessage="1" showErrorMessage="1" errorTitle="WARNUNG" error="Maximal 750 Zeichen erlaubt (inkl. Leerzeichen)" promptTitle="HINWEIS" prompt="Maximal 750 Zeichen erlaubt (ungefähr 120 Worte)" sqref="E37:AL37">
      <formula1>0</formula1>
      <formula2>750</formula2>
    </dataValidation>
  </dataValidations>
  <hyperlinks>
    <hyperlink ref="AO51" r:id="rId1"/>
  </hyperlinks>
  <printOptions horizontalCentered="1"/>
  <pageMargins left="0.23622047244094491" right="0.23622047244094491" top="0.74803149606299213" bottom="0.74803149606299213" header="0.31496062992125984" footer="0.31496062992125984"/>
  <pageSetup paperSize="9" scale="75" fitToHeight="0" orientation="portrait" r:id="rId2"/>
  <headerFooter>
    <oddFooter>&amp;CSeite &amp;P von &amp;N</oddFooter>
  </headerFooter>
  <rowBreaks count="1" manualBreakCount="1">
    <brk id="39" min="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88418" r:id="rId5" name="Check Box 2">
              <controlPr defaultSize="0" autoFill="0" autoLine="0" autoPict="0" altText="Checkbox zum Ankreuzen">
                <anchor moveWithCells="1">
                  <from>
                    <xdr:col>36</xdr:col>
                    <xdr:colOff>28575</xdr:colOff>
                    <xdr:row>7</xdr:row>
                    <xdr:rowOff>76200</xdr:rowOff>
                  </from>
                  <to>
                    <xdr:col>37</xdr:col>
                    <xdr:colOff>0</xdr:colOff>
                    <xdr:row>7</xdr:row>
                    <xdr:rowOff>295275</xdr:rowOff>
                  </to>
                </anchor>
              </controlPr>
            </control>
          </mc:Choice>
        </mc:AlternateContent>
        <mc:AlternateContent xmlns:mc="http://schemas.openxmlformats.org/markup-compatibility/2006">
          <mc:Choice Requires="x14">
            <control shapeId="188419" r:id="rId6" name="Check Box 3">
              <controlPr defaultSize="0" autoFill="0" autoLine="0" autoPict="0" altText="Checkbox zum Ankreuzen">
                <anchor moveWithCells="1">
                  <from>
                    <xdr:col>36</xdr:col>
                    <xdr:colOff>28575</xdr:colOff>
                    <xdr:row>9</xdr:row>
                    <xdr:rowOff>76200</xdr:rowOff>
                  </from>
                  <to>
                    <xdr:col>37</xdr:col>
                    <xdr:colOff>0</xdr:colOff>
                    <xdr:row>9</xdr:row>
                    <xdr:rowOff>295275</xdr:rowOff>
                  </to>
                </anchor>
              </controlPr>
            </control>
          </mc:Choice>
        </mc:AlternateContent>
        <mc:AlternateContent xmlns:mc="http://schemas.openxmlformats.org/markup-compatibility/2006">
          <mc:Choice Requires="x14">
            <control shapeId="188422" r:id="rId7" name="Check Box 6">
              <controlPr defaultSize="0" autoFill="0" autoLine="0" autoPict="0" altText="Checkbox zum Ankreuzen">
                <anchor moveWithCells="1">
                  <from>
                    <xdr:col>36</xdr:col>
                    <xdr:colOff>28575</xdr:colOff>
                    <xdr:row>42</xdr:row>
                    <xdr:rowOff>200025</xdr:rowOff>
                  </from>
                  <to>
                    <xdr:col>37</xdr:col>
                    <xdr:colOff>0</xdr:colOff>
                    <xdr:row>42</xdr:row>
                    <xdr:rowOff>419100</xdr:rowOff>
                  </to>
                </anchor>
              </controlPr>
            </control>
          </mc:Choice>
        </mc:AlternateContent>
        <mc:AlternateContent xmlns:mc="http://schemas.openxmlformats.org/markup-compatibility/2006">
          <mc:Choice Requires="x14">
            <control shapeId="188423" r:id="rId8" name="Check Box 7">
              <controlPr defaultSize="0" autoFill="0" autoLine="0" autoPict="0" altText="Checkbox zum Ankreuzen">
                <anchor moveWithCells="1">
                  <from>
                    <xdr:col>36</xdr:col>
                    <xdr:colOff>28575</xdr:colOff>
                    <xdr:row>44</xdr:row>
                    <xdr:rowOff>142875</xdr:rowOff>
                  </from>
                  <to>
                    <xdr:col>37</xdr:col>
                    <xdr:colOff>0</xdr:colOff>
                    <xdr:row>44</xdr:row>
                    <xdr:rowOff>352425</xdr:rowOff>
                  </to>
                </anchor>
              </controlPr>
            </control>
          </mc:Choice>
        </mc:AlternateContent>
        <mc:AlternateContent xmlns:mc="http://schemas.openxmlformats.org/markup-compatibility/2006">
          <mc:Choice Requires="x14">
            <control shapeId="188424" r:id="rId9" name="Check Box 8">
              <controlPr defaultSize="0" autoFill="0" autoLine="0" autoPict="0" altText="Checkbox zum Ankreuzen">
                <anchor moveWithCells="1">
                  <from>
                    <xdr:col>36</xdr:col>
                    <xdr:colOff>28575</xdr:colOff>
                    <xdr:row>46</xdr:row>
                    <xdr:rowOff>142875</xdr:rowOff>
                  </from>
                  <to>
                    <xdr:col>37</xdr:col>
                    <xdr:colOff>0</xdr:colOff>
                    <xdr:row>46</xdr:row>
                    <xdr:rowOff>371475</xdr:rowOff>
                  </to>
                </anchor>
              </controlPr>
            </control>
          </mc:Choice>
        </mc:AlternateContent>
        <mc:AlternateContent xmlns:mc="http://schemas.openxmlformats.org/markup-compatibility/2006">
          <mc:Choice Requires="x14">
            <control shapeId="188425" r:id="rId10" name="Check Box 9">
              <controlPr defaultSize="0" autoFill="0" autoLine="0" autoPict="0" altText="Checkbox zum Ankreuzen">
                <anchor moveWithCells="1">
                  <from>
                    <xdr:col>36</xdr:col>
                    <xdr:colOff>28575</xdr:colOff>
                    <xdr:row>48</xdr:row>
                    <xdr:rowOff>142875</xdr:rowOff>
                  </from>
                  <to>
                    <xdr:col>37</xdr:col>
                    <xdr:colOff>0</xdr:colOff>
                    <xdr:row>48</xdr:row>
                    <xdr:rowOff>371475</xdr:rowOff>
                  </to>
                </anchor>
              </controlPr>
            </control>
          </mc:Choice>
        </mc:AlternateContent>
        <mc:AlternateContent xmlns:mc="http://schemas.openxmlformats.org/markup-compatibility/2006">
          <mc:Choice Requires="x14">
            <control shapeId="188428" r:id="rId11" name="Group Box 12">
              <controlPr defaultSize="0" autoFill="0" autoPict="0" altText="Group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31" r:id="rId12" name="Check Box 15">
              <controlPr defaultSize="0" autoFill="0" autoLine="0" autoPict="0" altText="Checkbox zum Ankreuzen">
                <anchor moveWithCells="1">
                  <from>
                    <xdr:col>36</xdr:col>
                    <xdr:colOff>28575</xdr:colOff>
                    <xdr:row>13</xdr:row>
                    <xdr:rowOff>76200</xdr:rowOff>
                  </from>
                  <to>
                    <xdr:col>37</xdr:col>
                    <xdr:colOff>0</xdr:colOff>
                    <xdr:row>13</xdr:row>
                    <xdr:rowOff>295275</xdr:rowOff>
                  </to>
                </anchor>
              </controlPr>
            </control>
          </mc:Choice>
        </mc:AlternateContent>
        <mc:AlternateContent xmlns:mc="http://schemas.openxmlformats.org/markup-compatibility/2006">
          <mc:Choice Requires="x14">
            <control shapeId="188432" r:id="rId13" name="Check Box 16">
              <controlPr defaultSize="0" autoFill="0" autoLine="0" autoPict="0" altText="Checkbox zum Ankreuzen">
                <anchor moveWithCells="1">
                  <from>
                    <xdr:col>36</xdr:col>
                    <xdr:colOff>28575</xdr:colOff>
                    <xdr:row>11</xdr:row>
                    <xdr:rowOff>76200</xdr:rowOff>
                  </from>
                  <to>
                    <xdr:col>37</xdr:col>
                    <xdr:colOff>0</xdr:colOff>
                    <xdr:row>11</xdr:row>
                    <xdr:rowOff>295275</xdr:rowOff>
                  </to>
                </anchor>
              </controlPr>
            </control>
          </mc:Choice>
        </mc:AlternateContent>
        <mc:AlternateContent xmlns:mc="http://schemas.openxmlformats.org/markup-compatibility/2006">
          <mc:Choice Requires="x14">
            <control shapeId="188433" r:id="rId14" name="Check Box 17">
              <controlPr defaultSize="0" autoFill="0" autoLine="0" autoPict="0" altText="Checkbox zum Ankreuzen">
                <anchor moveWithCells="1">
                  <from>
                    <xdr:col>36</xdr:col>
                    <xdr:colOff>28575</xdr:colOff>
                    <xdr:row>50</xdr:row>
                    <xdr:rowOff>190500</xdr:rowOff>
                  </from>
                  <to>
                    <xdr:col>37</xdr:col>
                    <xdr:colOff>0</xdr:colOff>
                    <xdr:row>50</xdr:row>
                    <xdr:rowOff>409575</xdr:rowOff>
                  </to>
                </anchor>
              </controlPr>
            </control>
          </mc:Choice>
        </mc:AlternateContent>
        <mc:AlternateContent xmlns:mc="http://schemas.openxmlformats.org/markup-compatibility/2006">
          <mc:Choice Requires="x14">
            <control shapeId="188438" r:id="rId15" name="Group Box 22">
              <controlPr defaultSize="0" autoFill="0" autoPict="0" altText="Group Box">
                <anchor moveWithCells="1">
                  <from>
                    <xdr:col>35</xdr:col>
                    <xdr:colOff>142875</xdr:colOff>
                    <xdr:row>22</xdr:row>
                    <xdr:rowOff>66675</xdr:rowOff>
                  </from>
                  <to>
                    <xdr:col>37</xdr:col>
                    <xdr:colOff>66675</xdr:colOff>
                    <xdr:row>24</xdr:row>
                    <xdr:rowOff>219075</xdr:rowOff>
                  </to>
                </anchor>
              </controlPr>
            </control>
          </mc:Choice>
        </mc:AlternateContent>
        <mc:AlternateContent xmlns:mc="http://schemas.openxmlformats.org/markup-compatibility/2006">
          <mc:Choice Requires="x14">
            <control shapeId="188440" r:id="rId16" name="Group Box 24">
              <controlPr defaultSize="0" autoFill="0" autoPict="0" altText="Group Box">
                <anchor moveWithCells="1">
                  <from>
                    <xdr:col>35</xdr:col>
                    <xdr:colOff>142875</xdr:colOff>
                    <xdr:row>22</xdr:row>
                    <xdr:rowOff>66675</xdr:rowOff>
                  </from>
                  <to>
                    <xdr:col>37</xdr:col>
                    <xdr:colOff>66675</xdr:colOff>
                    <xdr:row>24</xdr:row>
                    <xdr:rowOff>219075</xdr:rowOff>
                  </to>
                </anchor>
              </controlPr>
            </control>
          </mc:Choice>
        </mc:AlternateContent>
        <mc:AlternateContent xmlns:mc="http://schemas.openxmlformats.org/markup-compatibility/2006">
          <mc:Choice Requires="x14">
            <control shapeId="188442" r:id="rId17" name="Group Box 26">
              <controlPr defaultSize="0" autoFill="0" autoPict="0" altText="Group Box">
                <anchor moveWithCells="1">
                  <from>
                    <xdr:col>35</xdr:col>
                    <xdr:colOff>142875</xdr:colOff>
                    <xdr:row>22</xdr:row>
                    <xdr:rowOff>66675</xdr:rowOff>
                  </from>
                  <to>
                    <xdr:col>37</xdr:col>
                    <xdr:colOff>66675</xdr:colOff>
                    <xdr:row>24</xdr:row>
                    <xdr:rowOff>219075</xdr:rowOff>
                  </to>
                </anchor>
              </controlPr>
            </control>
          </mc:Choice>
        </mc:AlternateContent>
        <mc:AlternateContent xmlns:mc="http://schemas.openxmlformats.org/markup-compatibility/2006">
          <mc:Choice Requires="x14">
            <control shapeId="188444" r:id="rId18" name="Group Box 28">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48" r:id="rId19" name="Group Box 32">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50" r:id="rId20" name="Group Box 34">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52" r:id="rId21" name="Group Box 36">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53" r:id="rId22" name="Option Button 37">
              <controlPr defaultSize="0" autoFill="0" autoLine="0" autoPict="0" altText="Group Box">
                <anchor moveWithCells="1">
                  <from>
                    <xdr:col>36</xdr:col>
                    <xdr:colOff>28575</xdr:colOff>
                    <xdr:row>23</xdr:row>
                    <xdr:rowOff>104775</xdr:rowOff>
                  </from>
                  <to>
                    <xdr:col>36</xdr:col>
                    <xdr:colOff>200025</xdr:colOff>
                    <xdr:row>23</xdr:row>
                    <xdr:rowOff>295275</xdr:rowOff>
                  </to>
                </anchor>
              </controlPr>
            </control>
          </mc:Choice>
        </mc:AlternateContent>
        <mc:AlternateContent xmlns:mc="http://schemas.openxmlformats.org/markup-compatibility/2006">
          <mc:Choice Requires="x14">
            <control shapeId="188454" r:id="rId23" name="Group Box 38">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55" r:id="rId24" name="Option Button 39">
              <controlPr defaultSize="0" autoFill="0" autoLine="0" autoPict="0" altText="Checkbox zum Ankreuzen">
                <anchor moveWithCells="1">
                  <from>
                    <xdr:col>36</xdr:col>
                    <xdr:colOff>28575</xdr:colOff>
                    <xdr:row>24</xdr:row>
                    <xdr:rowOff>114300</xdr:rowOff>
                  </from>
                  <to>
                    <xdr:col>36</xdr:col>
                    <xdr:colOff>200025</xdr:colOff>
                    <xdr:row>24</xdr:row>
                    <xdr:rowOff>295275</xdr:rowOff>
                  </to>
                </anchor>
              </controlPr>
            </control>
          </mc:Choice>
        </mc:AlternateContent>
        <mc:AlternateContent xmlns:mc="http://schemas.openxmlformats.org/markup-compatibility/2006">
          <mc:Choice Requires="x14">
            <control shapeId="188456" r:id="rId25" name="Group Box 40">
              <controlPr defaultSize="0" autoFill="0" autoPict="0" altText="Group Box">
                <anchor moveWithCells="1">
                  <from>
                    <xdr:col>35</xdr:col>
                    <xdr:colOff>142875</xdr:colOff>
                    <xdr:row>23</xdr:row>
                    <xdr:rowOff>66675</xdr:rowOff>
                  </from>
                  <to>
                    <xdr:col>37</xdr:col>
                    <xdr:colOff>66675</xdr:colOff>
                    <xdr:row>24</xdr:row>
                    <xdr:rowOff>342900</xdr:rowOff>
                  </to>
                </anchor>
              </controlPr>
            </control>
          </mc:Choice>
        </mc:AlternateContent>
        <mc:AlternateContent xmlns:mc="http://schemas.openxmlformats.org/markup-compatibility/2006">
          <mc:Choice Requires="x14">
            <control shapeId="188446" r:id="rId26" name="Group Box 30">
              <controlPr defaultSize="0" autoFill="0" autoPict="0" altText="Group Box">
                <anchor moveWithCells="1">
                  <from>
                    <xdr:col>35</xdr:col>
                    <xdr:colOff>142875</xdr:colOff>
                    <xdr:row>24</xdr:row>
                    <xdr:rowOff>66675</xdr:rowOff>
                  </from>
                  <to>
                    <xdr:col>37</xdr:col>
                    <xdr:colOff>66675</xdr:colOff>
                    <xdr:row>27</xdr:row>
                    <xdr:rowOff>104775</xdr:rowOff>
                  </to>
                </anchor>
              </controlPr>
            </control>
          </mc:Choice>
        </mc:AlternateContent>
        <mc:AlternateContent xmlns:mc="http://schemas.openxmlformats.org/markup-compatibility/2006">
          <mc:Choice Requires="x14">
            <control shapeId="188417" r:id="rId27" name="Check Box 1">
              <controlPr defaultSize="0" autoFill="0" autoLine="0" autoPict="0" altText="Checkbox zum Ankreuzen">
                <anchor moveWithCells="1">
                  <from>
                    <xdr:col>36</xdr:col>
                    <xdr:colOff>28575</xdr:colOff>
                    <xdr:row>15</xdr:row>
                    <xdr:rowOff>76200</xdr:rowOff>
                  </from>
                  <to>
                    <xdr:col>37</xdr:col>
                    <xdr:colOff>0</xdr:colOff>
                    <xdr:row>15</xdr:row>
                    <xdr:rowOff>295275</xdr:rowOff>
                  </to>
                </anchor>
              </controlPr>
            </control>
          </mc:Choice>
        </mc:AlternateContent>
        <mc:AlternateContent xmlns:mc="http://schemas.openxmlformats.org/markup-compatibility/2006">
          <mc:Choice Requires="x14">
            <control shapeId="188457" r:id="rId28" name="Check Box 41">
              <controlPr defaultSize="0" autoFill="0" autoLine="0" autoPict="0" altText="Checkbox zum Ankreuzen">
                <anchor moveWithCells="1">
                  <from>
                    <xdr:col>36</xdr:col>
                    <xdr:colOff>28575</xdr:colOff>
                    <xdr:row>17</xdr:row>
                    <xdr:rowOff>76200</xdr:rowOff>
                  </from>
                  <to>
                    <xdr:col>37</xdr:col>
                    <xdr:colOff>0</xdr:colOff>
                    <xdr:row>17</xdr:row>
                    <xdr:rowOff>295275</xdr:rowOff>
                  </to>
                </anchor>
              </controlPr>
            </control>
          </mc:Choice>
        </mc:AlternateContent>
        <mc:AlternateContent xmlns:mc="http://schemas.openxmlformats.org/markup-compatibility/2006">
          <mc:Choice Requires="x14">
            <control shapeId="188462" r:id="rId29" name="Check Box 46">
              <controlPr defaultSize="0" autoFill="0" autoLine="0" autoPict="0" altText="Checkbox zum Ankreuzen">
                <anchor moveWithCells="1">
                  <from>
                    <xdr:col>36</xdr:col>
                    <xdr:colOff>28575</xdr:colOff>
                    <xdr:row>19</xdr:row>
                    <xdr:rowOff>76200</xdr:rowOff>
                  </from>
                  <to>
                    <xdr:col>37</xdr:col>
                    <xdr:colOff>0</xdr:colOff>
                    <xdr:row>19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79998168889431442"/>
    <pageSetUpPr fitToPage="1"/>
  </sheetPr>
  <dimension ref="C1:BC60"/>
  <sheetViews>
    <sheetView showGridLines="0" zoomScaleNormal="100" zoomScaleSheetLayoutView="90" workbookViewId="0">
      <selection activeCell="AD9" sqref="AD9:AL9"/>
    </sheetView>
  </sheetViews>
  <sheetFormatPr baseColWidth="10" defaultColWidth="11.42578125" defaultRowHeight="12" x14ac:dyDescent="0.2"/>
  <cols>
    <col min="1" max="23" width="3.42578125" style="32" customWidth="1"/>
    <col min="24" max="24" width="3.42578125" style="67" customWidth="1"/>
    <col min="25" max="35" width="3.42578125" style="32" customWidth="1"/>
    <col min="36" max="38" width="3.5703125" style="32" customWidth="1"/>
    <col min="39" max="40" width="3.42578125" style="32" customWidth="1"/>
    <col min="41" max="41" width="255.5703125" style="32" customWidth="1"/>
    <col min="42" max="42" width="3.42578125" style="32" customWidth="1"/>
    <col min="43" max="43" width="13.42578125" style="32" hidden="1" customWidth="1"/>
    <col min="44" max="44" width="11.42578125" style="32" hidden="1" customWidth="1"/>
    <col min="45" max="16384" width="11.42578125" style="32"/>
  </cols>
  <sheetData>
    <row r="1" spans="3:44" ht="12" customHeight="1" x14ac:dyDescent="0.2">
      <c r="AO1" s="260"/>
    </row>
    <row r="2" spans="3:44" ht="12" customHeight="1" x14ac:dyDescent="0.25">
      <c r="C2" s="31"/>
      <c r="D2"/>
      <c r="E2"/>
      <c r="F2"/>
      <c r="G2"/>
      <c r="H2"/>
      <c r="I2"/>
      <c r="J2"/>
      <c r="K2"/>
      <c r="L2"/>
      <c r="M2"/>
      <c r="N2"/>
      <c r="O2"/>
      <c r="P2"/>
      <c r="Q2"/>
      <c r="R2"/>
      <c r="S2"/>
      <c r="T2"/>
      <c r="U2"/>
      <c r="V2"/>
      <c r="W2"/>
      <c r="X2"/>
      <c r="Y2"/>
      <c r="Z2"/>
      <c r="AA2"/>
      <c r="AB2"/>
      <c r="AC2"/>
      <c r="AD2"/>
      <c r="AE2"/>
      <c r="AF2"/>
      <c r="AG2"/>
      <c r="AH2"/>
      <c r="AI2"/>
      <c r="AJ2"/>
      <c r="AK2"/>
      <c r="AL2"/>
      <c r="AR2" s="33"/>
    </row>
    <row r="3" spans="3:44" ht="12" customHeight="1" x14ac:dyDescent="0.25">
      <c r="C3" s="166" t="s">
        <v>289</v>
      </c>
      <c r="D3"/>
      <c r="E3"/>
      <c r="F3"/>
      <c r="G3"/>
      <c r="H3"/>
      <c r="I3"/>
      <c r="J3"/>
      <c r="K3"/>
      <c r="L3"/>
      <c r="M3"/>
      <c r="N3"/>
      <c r="O3"/>
      <c r="P3"/>
      <c r="Q3"/>
      <c r="R3"/>
      <c r="S3"/>
      <c r="T3"/>
      <c r="U3"/>
      <c r="V3"/>
      <c r="W3"/>
      <c r="X3"/>
      <c r="Y3"/>
      <c r="Z3"/>
      <c r="AA3"/>
      <c r="AB3"/>
      <c r="AC3"/>
      <c r="AD3"/>
      <c r="AE3"/>
      <c r="AF3"/>
      <c r="AG3"/>
      <c r="AH3"/>
      <c r="AI3"/>
      <c r="AJ3"/>
      <c r="AK3"/>
      <c r="AL3" s="264" t="s">
        <v>419</v>
      </c>
      <c r="AR3" s="34" t="s">
        <v>54</v>
      </c>
    </row>
    <row r="4" spans="3:44" s="9" customFormat="1" ht="30" customHeight="1" x14ac:dyDescent="0.25">
      <c r="C4" s="346" t="s">
        <v>68</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54"/>
    </row>
    <row r="5" spans="3:44" s="9" customFormat="1" ht="220.35" customHeight="1" x14ac:dyDescent="0.25">
      <c r="C5" s="558" t="s">
        <v>420</v>
      </c>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O5" s="261"/>
    </row>
    <row r="6" spans="3:44" customFormat="1" ht="20.100000000000001" customHeight="1" x14ac:dyDescent="0.25">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O6" s="158" t="s">
        <v>163</v>
      </c>
    </row>
    <row r="7" spans="3:44" s="9" customFormat="1" ht="19.5" thickBot="1" x14ac:dyDescent="0.25">
      <c r="C7" s="40" t="s">
        <v>171</v>
      </c>
      <c r="D7" s="41"/>
      <c r="E7" s="41"/>
      <c r="F7" s="42"/>
      <c r="G7" s="43"/>
      <c r="H7" s="42"/>
      <c r="I7" s="42"/>
      <c r="J7" s="42"/>
      <c r="K7" s="42"/>
      <c r="L7" s="42"/>
      <c r="M7" s="42"/>
      <c r="N7" s="42"/>
      <c r="O7" s="42"/>
      <c r="P7" s="44"/>
      <c r="Q7" s="44"/>
      <c r="R7" s="45"/>
      <c r="S7" s="45"/>
      <c r="T7" s="45"/>
      <c r="U7" s="45"/>
      <c r="V7" s="46"/>
      <c r="W7" s="41"/>
      <c r="X7" s="47"/>
      <c r="Y7" s="48"/>
      <c r="Z7" s="48"/>
      <c r="AA7" s="48"/>
      <c r="AB7" s="41"/>
      <c r="AC7" s="41"/>
      <c r="AD7" s="41"/>
      <c r="AE7" s="41"/>
      <c r="AF7" s="41"/>
      <c r="AG7" s="41"/>
      <c r="AH7" s="41"/>
      <c r="AI7" s="41"/>
      <c r="AJ7" s="41"/>
      <c r="AK7" s="41"/>
      <c r="AL7" s="41"/>
      <c r="AO7" s="238"/>
    </row>
    <row r="8" spans="3:44" s="9" customFormat="1" ht="10.35" customHeight="1" x14ac:dyDescent="0.2">
      <c r="D8" s="49"/>
      <c r="E8" s="49"/>
      <c r="F8" s="30"/>
      <c r="G8" s="50"/>
      <c r="H8" s="30"/>
      <c r="I8" s="30"/>
      <c r="J8" s="30"/>
      <c r="K8" s="30"/>
      <c r="L8" s="30"/>
      <c r="M8" s="30"/>
      <c r="N8" s="30"/>
      <c r="O8" s="30"/>
      <c r="P8" s="36"/>
      <c r="Q8" s="36"/>
      <c r="R8" s="37"/>
      <c r="S8" s="37"/>
      <c r="T8" s="37"/>
      <c r="U8" s="37"/>
      <c r="V8" s="32"/>
      <c r="X8" s="38"/>
      <c r="Y8" s="39"/>
      <c r="Z8" s="39"/>
      <c r="AA8" s="39"/>
      <c r="AO8" s="237"/>
    </row>
    <row r="9" spans="3:44" s="9" customFormat="1" ht="30" customHeight="1" x14ac:dyDescent="0.25">
      <c r="C9" s="277">
        <v>1</v>
      </c>
      <c r="D9" s="603" t="str">
        <f>IFERROR(INDEX('Anlagen-Matrix'!$D$8:$D$27, MATCH(AQ9,'Anlagen-Matrix'!$J$8:$J$27, 0), 1),"")</f>
        <v>AZA-Antrag (postalisch oder mit Verifizierung durch TAN-Verfahren in easy-Online)</v>
      </c>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598" t="s">
        <v>0</v>
      </c>
      <c r="AE9" s="598"/>
      <c r="AF9" s="598"/>
      <c r="AG9" s="598"/>
      <c r="AH9" s="598"/>
      <c r="AI9" s="598"/>
      <c r="AJ9" s="598"/>
      <c r="AK9" s="598"/>
      <c r="AL9" s="598"/>
      <c r="AM9" s="8"/>
      <c r="AN9" s="8"/>
      <c r="AO9" s="262">
        <f>IFERROR(INDEX('Anlagen-Matrix'!$L$8:$L$27, MATCH(AQ9,'Anlagen-Matrix'!$J$8:$J$27, 0), 1),"")</f>
        <v>0</v>
      </c>
      <c r="AP9" s="8"/>
      <c r="AQ9" s="8" t="s">
        <v>172</v>
      </c>
      <c r="AR9" s="8" t="str">
        <f>IF(D9="","OK",IF(AND(AD9&lt;&gt;"",AD9&lt;&gt;"bitte auswählen"),"OK","NICHT OK"))</f>
        <v>NICHT OK</v>
      </c>
    </row>
    <row r="10" spans="3:44" s="9" customFormat="1" ht="6" customHeight="1" x14ac:dyDescent="0.25">
      <c r="C10" s="13"/>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8"/>
      <c r="AK10" s="8"/>
      <c r="AL10" s="8"/>
      <c r="AM10" s="8"/>
      <c r="AN10" s="8"/>
      <c r="AO10" s="238"/>
      <c r="AP10" s="8"/>
      <c r="AQ10" s="8"/>
      <c r="AR10" s="8"/>
    </row>
    <row r="11" spans="3:44" s="9" customFormat="1" ht="30" customHeight="1" x14ac:dyDescent="0.25">
      <c r="C11" s="277">
        <f>IF(D11="", "", MAX($C$9:C10)+1)</f>
        <v>2</v>
      </c>
      <c r="D11" s="599" t="str">
        <f>IFERROR(INDEX('Anlagen-Matrix'!$D$8:$D$27, MATCH(AQ11,'Anlagen-Matrix'!$J$8:$J$27, 0), 1),"")</f>
        <v>Vorhabenbeschreibung (per Upload)</v>
      </c>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598" t="s">
        <v>0</v>
      </c>
      <c r="AE11" s="598"/>
      <c r="AF11" s="598"/>
      <c r="AG11" s="598"/>
      <c r="AH11" s="598"/>
      <c r="AI11" s="598"/>
      <c r="AJ11" s="598"/>
      <c r="AK11" s="598"/>
      <c r="AL11" s="598"/>
      <c r="AM11" s="8"/>
      <c r="AN11" s="8"/>
      <c r="AO11" s="262">
        <f>IFERROR(INDEX('Anlagen-Matrix'!$L$8:$L$27, MATCH(AQ11,'Anlagen-Matrix'!$J$8:$J$27, 0), 1),"")</f>
        <v>0</v>
      </c>
      <c r="AP11" s="8"/>
      <c r="AQ11" s="8" t="s">
        <v>173</v>
      </c>
      <c r="AR11" s="8" t="str">
        <f>IF(D11="","OK",IF(AND(AD11&lt;&gt;"",AD11&lt;&gt;"bitte auswählen"),"OK","NICHT OK"))</f>
        <v>NICHT OK</v>
      </c>
    </row>
    <row r="12" spans="3:44" s="9" customFormat="1" ht="6" customHeight="1" x14ac:dyDescent="0.25">
      <c r="C12" s="13"/>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8"/>
      <c r="AK12" s="8"/>
      <c r="AL12" s="8"/>
      <c r="AM12" s="8"/>
      <c r="AN12" s="8"/>
      <c r="AO12" s="238"/>
      <c r="AP12" s="8"/>
      <c r="AQ12" s="8"/>
      <c r="AR12" s="8"/>
    </row>
    <row r="13" spans="3:44" s="9" customFormat="1" ht="30" customHeight="1" x14ac:dyDescent="0.25">
      <c r="C13" s="277">
        <f>IF(D13="", "", MAX($C$9:C12)+1)</f>
        <v>3</v>
      </c>
      <c r="D13" s="599" t="str">
        <f>IFERROR(INDEX('Anlagen-Matrix'!$D$8:$D$27, MATCH(AQ13,'Anlagen-Matrix'!$J$8:$J$27, 0), 1),"")</f>
        <v>Ausgabenschätzung für alle relevanten Einzelpositionen</v>
      </c>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598" t="s">
        <v>0</v>
      </c>
      <c r="AE13" s="598"/>
      <c r="AF13" s="598"/>
      <c r="AG13" s="598"/>
      <c r="AH13" s="598"/>
      <c r="AI13" s="598"/>
      <c r="AJ13" s="598"/>
      <c r="AK13" s="598"/>
      <c r="AL13" s="598"/>
      <c r="AM13" s="8"/>
      <c r="AN13" s="8"/>
      <c r="AO13" s="262">
        <f>IFERROR(INDEX('Anlagen-Matrix'!$L$8:$L$27, MATCH(AQ13,'Anlagen-Matrix'!$J$8:$J$27, 0), 1),"")</f>
        <v>0</v>
      </c>
      <c r="AP13" s="8"/>
      <c r="AQ13" s="8" t="s">
        <v>174</v>
      </c>
      <c r="AR13" s="8" t="str">
        <f>IF(D13="","OK",IF(AND(AD13&lt;&gt;"",AD13&lt;&gt;"bitte auswählen"),"OK","NICHT OK"))</f>
        <v>NICHT OK</v>
      </c>
    </row>
    <row r="14" spans="3:44" s="9" customFormat="1" ht="6" customHeight="1" x14ac:dyDescent="0.25">
      <c r="C14" s="13"/>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8"/>
      <c r="AK14" s="8"/>
      <c r="AL14" s="8"/>
      <c r="AM14" s="8"/>
      <c r="AN14" s="8"/>
      <c r="AO14" s="238"/>
      <c r="AP14" s="8"/>
      <c r="AQ14" s="8"/>
      <c r="AR14" s="8"/>
    </row>
    <row r="15" spans="3:44" s="9" customFormat="1" ht="30" customHeight="1" x14ac:dyDescent="0.25">
      <c r="C15" s="277" t="str">
        <f>IF(D15="", "", MAX($C$9:C14)+1)</f>
        <v/>
      </c>
      <c r="D15" s="599" t="str">
        <f>IFERROR(INDEX('Anlagen-Matrix'!$D$8:$D$27, MATCH(AQ15,'Anlagen-Matrix'!$J$8:$J$27, 0), 1),"")</f>
        <v/>
      </c>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598" t="s">
        <v>0</v>
      </c>
      <c r="AE15" s="598"/>
      <c r="AF15" s="598"/>
      <c r="AG15" s="598"/>
      <c r="AH15" s="598"/>
      <c r="AI15" s="598"/>
      <c r="AJ15" s="598"/>
      <c r="AK15" s="598"/>
      <c r="AL15" s="598"/>
      <c r="AM15" s="8"/>
      <c r="AN15" s="8"/>
      <c r="AO15" s="262" t="str">
        <f>IFERROR(INDEX('Anlagen-Matrix'!$L$8:$L$27, MATCH(AQ15,'Anlagen-Matrix'!$J$8:$J$27, 0), 1),"")</f>
        <v/>
      </c>
      <c r="AP15" s="8"/>
      <c r="AQ15" s="8" t="s">
        <v>175</v>
      </c>
      <c r="AR15" s="8" t="str">
        <f>IF(D15="","OK",IF(AND(AD15&lt;&gt;"",AD15&lt;&gt;"bitte auswählen"),"OK","NICHT OK"))</f>
        <v>OK</v>
      </c>
    </row>
    <row r="16" spans="3:44" s="9" customFormat="1" ht="6" customHeight="1" x14ac:dyDescent="0.25">
      <c r="C16" s="13"/>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8"/>
      <c r="AK16" s="8"/>
      <c r="AL16" s="8"/>
      <c r="AM16" s="8"/>
      <c r="AN16" s="8"/>
      <c r="AO16" s="238"/>
      <c r="AP16" s="8"/>
      <c r="AQ16" s="8"/>
      <c r="AR16" s="8"/>
    </row>
    <row r="17" spans="3:55" s="9" customFormat="1" ht="30" customHeight="1" x14ac:dyDescent="0.25">
      <c r="C17" s="277" t="str">
        <f>IF(D17="", "", MAX($C$9:C16)+1)</f>
        <v/>
      </c>
      <c r="D17" s="599" t="str">
        <f>IFERROR(INDEX('Anlagen-Matrix'!$D$8:$D$27, MATCH(AQ17,'Anlagen-Matrix'!$J$8:$J$27, 0), 1),"")</f>
        <v/>
      </c>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598" t="s">
        <v>0</v>
      </c>
      <c r="AE17" s="598"/>
      <c r="AF17" s="598"/>
      <c r="AG17" s="598"/>
      <c r="AH17" s="598"/>
      <c r="AI17" s="598"/>
      <c r="AJ17" s="598"/>
      <c r="AK17" s="598"/>
      <c r="AL17" s="598"/>
      <c r="AM17" s="8"/>
      <c r="AN17" s="8"/>
      <c r="AO17" s="262" t="str">
        <f>IFERROR(INDEX('Anlagen-Matrix'!$L$8:$L$27, MATCH(AQ17,'Anlagen-Matrix'!$J$8:$J$27, 0), 1),"")</f>
        <v/>
      </c>
      <c r="AP17" s="8"/>
      <c r="AQ17" s="8" t="s">
        <v>176</v>
      </c>
      <c r="AR17" s="8" t="str">
        <f>IF(D17="","OK",IF(AND(AD17&lt;&gt;"",AD17&lt;&gt;"bitte auswählen"),"OK","NICHT OK"))</f>
        <v>OK</v>
      </c>
    </row>
    <row r="18" spans="3:55" s="9" customFormat="1" ht="6" customHeight="1" x14ac:dyDescent="0.25">
      <c r="C18" s="13"/>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8"/>
      <c r="AK18" s="8"/>
      <c r="AL18" s="8"/>
      <c r="AM18" s="8"/>
      <c r="AN18" s="8"/>
      <c r="AO18" s="238"/>
      <c r="AP18" s="8"/>
      <c r="AQ18" s="8"/>
      <c r="AR18" s="8"/>
    </row>
    <row r="19" spans="3:55" s="9" customFormat="1" ht="30" customHeight="1" x14ac:dyDescent="0.25">
      <c r="C19" s="277" t="str">
        <f>IF(D19="", "", MAX($C$9:C18)+1)</f>
        <v/>
      </c>
      <c r="D19" s="599" t="str">
        <f>IFERROR(INDEX('Anlagen-Matrix'!$D$8:$D$27, MATCH(AQ19,'Anlagen-Matrix'!$J$8:$J$27, 0), 1),"")</f>
        <v/>
      </c>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598" t="s">
        <v>0</v>
      </c>
      <c r="AE19" s="598"/>
      <c r="AF19" s="598"/>
      <c r="AG19" s="598"/>
      <c r="AH19" s="598"/>
      <c r="AI19" s="598"/>
      <c r="AJ19" s="598"/>
      <c r="AK19" s="598"/>
      <c r="AL19" s="598"/>
      <c r="AM19" s="8"/>
      <c r="AN19" s="8"/>
      <c r="AO19" s="262" t="str">
        <f>IFERROR(INDEX('Anlagen-Matrix'!$L$8:$L$27, MATCH(AQ19,'Anlagen-Matrix'!$J$8:$J$27, 0), 1),"")</f>
        <v/>
      </c>
      <c r="AP19" s="8"/>
      <c r="AQ19" s="8" t="s">
        <v>177</v>
      </c>
      <c r="AR19" s="8" t="str">
        <f>IF(D19="","OK",IF(AND(AD19&lt;&gt;"",AD19&lt;&gt;"bitte auswählen"),"OK","NICHT OK"))</f>
        <v>OK</v>
      </c>
    </row>
    <row r="20" spans="3:55" s="9" customFormat="1" ht="20.100000000000001" customHeight="1" x14ac:dyDescent="0.25">
      <c r="C20" s="13"/>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8"/>
      <c r="AK20" s="8"/>
      <c r="AL20" s="8"/>
      <c r="AM20" s="8"/>
      <c r="AN20" s="8"/>
      <c r="AO20" s="238"/>
      <c r="AP20" s="8"/>
      <c r="AQ20" s="8"/>
      <c r="AR20" s="8"/>
    </row>
    <row r="21" spans="3:55" s="9" customFormat="1" ht="19.5" thickBot="1" x14ac:dyDescent="0.3">
      <c r="C21" s="40" t="s">
        <v>197</v>
      </c>
      <c r="D21" s="41"/>
      <c r="E21" s="41"/>
      <c r="F21" s="42"/>
      <c r="G21" s="43"/>
      <c r="H21" s="42"/>
      <c r="I21" s="42"/>
      <c r="J21" s="42"/>
      <c r="K21" s="42"/>
      <c r="L21" s="42"/>
      <c r="M21" s="42"/>
      <c r="N21" s="42"/>
      <c r="O21" s="42"/>
      <c r="P21" s="44"/>
      <c r="Q21" s="44"/>
      <c r="R21" s="45"/>
      <c r="S21" s="45"/>
      <c r="T21" s="45"/>
      <c r="U21" s="45"/>
      <c r="V21" s="46"/>
      <c r="W21" s="41"/>
      <c r="X21" s="47"/>
      <c r="Y21" s="48"/>
      <c r="Z21" s="48"/>
      <c r="AA21" s="48"/>
      <c r="AB21" s="41"/>
      <c r="AC21" s="41"/>
      <c r="AD21" s="41"/>
      <c r="AE21" s="41"/>
      <c r="AF21" s="41"/>
      <c r="AG21" s="41"/>
      <c r="AH21" s="41"/>
      <c r="AI21" s="41"/>
      <c r="AJ21" s="41"/>
      <c r="AK21" s="41"/>
      <c r="AL21" s="41"/>
      <c r="AO21" s="237"/>
      <c r="AS21"/>
      <c r="AT21"/>
      <c r="AU21"/>
      <c r="AV21"/>
      <c r="AW21"/>
      <c r="AX21"/>
      <c r="AY21"/>
      <c r="AZ21"/>
      <c r="BA21"/>
      <c r="BB21"/>
      <c r="BC21"/>
    </row>
    <row r="22" spans="3:55" s="9" customFormat="1" ht="20.100000000000001" customHeight="1" x14ac:dyDescent="0.25">
      <c r="D22" s="602" t="str">
        <f>IF('A | Basisdaten'!$M$24='Anlagen-Matrix'!$E$7, IF('F | Anlagen'!E21, "Keine 'F | Anlagen'!AO9weiteren Anlagen erforderlich", ""), IF('A | Basisdaten'!$M$24='Anlagen-Matrix'!$F$7, IF('Anlagen-Matrix'!$F$28=0, "Keine weiteren Anlagen erforderlich", ""),IF('A | Basisdaten'!$M$24='Anlagen-Matrix'!$G$7, IF('Anlagen-Matrix'!$G$28=0, "Keine weiteren Anlagen erforderlich", ""), IF(OR('A | Basisdaten'!$M$24="",'A | Basisdaten'!$M$24="bitte auswählen"), "Bitte wählen Sie zuerst die Rechtspersönlichkeit im Tabellenblatt 'A | Basisdaten' aus!",""))))</f>
        <v>Bitte wählen Sie zuerst die Rechtspersönlichkeit im Tabellenblatt 'A | Basisdaten' aus!</v>
      </c>
      <c r="E22" s="602"/>
      <c r="F22" s="602"/>
      <c r="G22" s="602"/>
      <c r="H22" s="60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2"/>
      <c r="AO22" s="242"/>
      <c r="AR22" s="9" t="str">
        <f>IF(D22="Bitte wählen Sie zuerst die Rechtspersönlichkeit im Tabellenblatt 'A | Basisdaten' aus!", "NICHT OK", "OK")</f>
        <v>NICHT OK</v>
      </c>
      <c r="AS22"/>
      <c r="AT22"/>
      <c r="AU22"/>
      <c r="AV22"/>
      <c r="AW22"/>
      <c r="AX22"/>
      <c r="AY22"/>
      <c r="AZ22"/>
      <c r="BA22"/>
      <c r="BB22"/>
      <c r="BC22"/>
    </row>
    <row r="23" spans="3:55" s="9" customFormat="1" ht="30" customHeight="1" x14ac:dyDescent="0.25">
      <c r="C23" s="277" t="str">
        <f>IF(D23="", "", MAX($C$9:C21)+1)</f>
        <v/>
      </c>
      <c r="D23" s="599" t="str">
        <f>IFERROR(INDEX('Anlagen-Matrix'!$D$8:$D$27, MATCH(AQ23,'Anlagen-Matrix'!$J$8:$J$27, 0), 1),"")</f>
        <v/>
      </c>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598" t="s">
        <v>0</v>
      </c>
      <c r="AE23" s="598"/>
      <c r="AF23" s="598"/>
      <c r="AG23" s="598"/>
      <c r="AH23" s="598"/>
      <c r="AI23" s="598"/>
      <c r="AJ23" s="598"/>
      <c r="AK23" s="598"/>
      <c r="AL23" s="598"/>
      <c r="AM23" s="8"/>
      <c r="AN23" s="8"/>
      <c r="AO23" s="262" t="str">
        <f>IFERROR(INDEX('Anlagen-Matrix'!$L$8:$L$27, MATCH(AQ23,'Anlagen-Matrix'!$J$8:$J$27, 0), 1),"")</f>
        <v/>
      </c>
      <c r="AP23" s="8"/>
      <c r="AQ23" s="8" t="s">
        <v>178</v>
      </c>
      <c r="AR23" s="8" t="str">
        <f>IF(D23="","OK",IF(AND(AD23&lt;&gt;"",AD23&lt;&gt;"bitte auswählen"),"OK","NICHT OK"))</f>
        <v>OK</v>
      </c>
    </row>
    <row r="24" spans="3:55" s="9" customFormat="1" ht="6" customHeight="1" x14ac:dyDescent="0.25">
      <c r="C24" s="13"/>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8"/>
      <c r="AK24" s="8"/>
      <c r="AL24" s="8"/>
      <c r="AM24" s="8"/>
      <c r="AN24" s="8"/>
      <c r="AO24" s="238"/>
      <c r="AP24" s="8"/>
      <c r="AQ24" s="8"/>
      <c r="AR24" s="8"/>
    </row>
    <row r="25" spans="3:55" s="9" customFormat="1" ht="30" customHeight="1" x14ac:dyDescent="0.25">
      <c r="C25" s="277" t="str">
        <f>IF(D25="", "", MAX($C$9:C24)+1)</f>
        <v/>
      </c>
      <c r="D25" s="599" t="str">
        <f>IFERROR(INDEX('Anlagen-Matrix'!$D$8:$D$27, MATCH(AQ25,'Anlagen-Matrix'!$J$8:$J$27, 0), 1),"")</f>
        <v/>
      </c>
      <c r="E25" s="600"/>
      <c r="F25" s="600"/>
      <c r="G25" s="600"/>
      <c r="H25" s="600"/>
      <c r="I25" s="600"/>
      <c r="J25" s="600"/>
      <c r="K25" s="600"/>
      <c r="L25" s="600"/>
      <c r="M25" s="600"/>
      <c r="N25" s="600"/>
      <c r="O25" s="600"/>
      <c r="P25" s="600"/>
      <c r="Q25" s="600"/>
      <c r="R25" s="600"/>
      <c r="S25" s="600"/>
      <c r="T25" s="600"/>
      <c r="U25" s="600"/>
      <c r="V25" s="600"/>
      <c r="W25" s="600"/>
      <c r="X25" s="600"/>
      <c r="Y25" s="600"/>
      <c r="Z25" s="600"/>
      <c r="AA25" s="600"/>
      <c r="AB25" s="600"/>
      <c r="AC25" s="600"/>
      <c r="AD25" s="598" t="s">
        <v>0</v>
      </c>
      <c r="AE25" s="598"/>
      <c r="AF25" s="598"/>
      <c r="AG25" s="598"/>
      <c r="AH25" s="598"/>
      <c r="AI25" s="598"/>
      <c r="AJ25" s="598"/>
      <c r="AK25" s="598"/>
      <c r="AL25" s="598"/>
      <c r="AM25" s="8"/>
      <c r="AN25" s="8"/>
      <c r="AO25" s="262" t="str">
        <f>IFERROR(INDEX('Anlagen-Matrix'!$L$8:$L$27, MATCH(AQ25,'Anlagen-Matrix'!$J$8:$J$27, 0), 1),"")</f>
        <v/>
      </c>
      <c r="AP25" s="8"/>
      <c r="AQ25" s="8" t="s">
        <v>179</v>
      </c>
      <c r="AR25" s="8" t="str">
        <f>IF(D25="","OK",IF(AND(AD25&lt;&gt;"",AD25&lt;&gt;"bitte auswählen"),"OK","NICHT OK"))</f>
        <v>OK</v>
      </c>
    </row>
    <row r="26" spans="3:55" s="9" customFormat="1" ht="6" customHeight="1" x14ac:dyDescent="0.25">
      <c r="C26" s="13"/>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8"/>
      <c r="AK26" s="8"/>
      <c r="AL26" s="8"/>
      <c r="AM26" s="8"/>
      <c r="AN26" s="8"/>
      <c r="AO26" s="238"/>
      <c r="AP26" s="8"/>
      <c r="AQ26" s="8"/>
      <c r="AR26" s="8"/>
    </row>
    <row r="27" spans="3:55" s="9" customFormat="1" ht="30" customHeight="1" x14ac:dyDescent="0.25">
      <c r="C27" s="277" t="str">
        <f>IF(D27="", "", MAX($C$9:C26)+1)</f>
        <v/>
      </c>
      <c r="D27" s="599" t="str">
        <f>IFERROR(INDEX('Anlagen-Matrix'!$D$8:$D$27, MATCH(AQ27,'Anlagen-Matrix'!$J$8:$J$27, 0), 1),"")</f>
        <v/>
      </c>
      <c r="E27" s="600"/>
      <c r="F27" s="600"/>
      <c r="G27" s="600"/>
      <c r="H27" s="600"/>
      <c r="I27" s="600"/>
      <c r="J27" s="600"/>
      <c r="K27" s="600"/>
      <c r="L27" s="600"/>
      <c r="M27" s="600"/>
      <c r="N27" s="600"/>
      <c r="O27" s="600"/>
      <c r="P27" s="600"/>
      <c r="Q27" s="600"/>
      <c r="R27" s="600"/>
      <c r="S27" s="600"/>
      <c r="T27" s="600"/>
      <c r="U27" s="600"/>
      <c r="V27" s="600"/>
      <c r="W27" s="600"/>
      <c r="X27" s="600"/>
      <c r="Y27" s="600"/>
      <c r="Z27" s="600"/>
      <c r="AA27" s="600"/>
      <c r="AB27" s="600"/>
      <c r="AC27" s="600"/>
      <c r="AD27" s="598" t="s">
        <v>0</v>
      </c>
      <c r="AE27" s="598"/>
      <c r="AF27" s="598"/>
      <c r="AG27" s="598"/>
      <c r="AH27" s="598"/>
      <c r="AI27" s="598"/>
      <c r="AJ27" s="598"/>
      <c r="AK27" s="598"/>
      <c r="AL27" s="598"/>
      <c r="AM27" s="8"/>
      <c r="AN27" s="8"/>
      <c r="AO27" s="262" t="str">
        <f>IFERROR(INDEX('Anlagen-Matrix'!$L$8:$L$27, MATCH(AQ27,'Anlagen-Matrix'!$J$8:$J$27, 0), 1),"")</f>
        <v/>
      </c>
      <c r="AP27" s="8"/>
      <c r="AQ27" s="8" t="s">
        <v>180</v>
      </c>
      <c r="AR27" s="8" t="str">
        <f>IF(D27="","OK",IF(AND(AD27&lt;&gt;"",AD27&lt;&gt;"bitte auswählen"),"OK","NICHT OK"))</f>
        <v>OK</v>
      </c>
    </row>
    <row r="28" spans="3:55" s="9" customFormat="1" ht="6" customHeight="1" x14ac:dyDescent="0.25">
      <c r="C28" s="13"/>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8"/>
      <c r="AK28" s="8"/>
      <c r="AL28" s="8"/>
      <c r="AM28" s="8"/>
      <c r="AN28" s="8"/>
      <c r="AO28" s="238"/>
      <c r="AP28" s="8"/>
      <c r="AQ28" s="8"/>
      <c r="AR28" s="8"/>
    </row>
    <row r="29" spans="3:55" s="9" customFormat="1" ht="30" customHeight="1" x14ac:dyDescent="0.25">
      <c r="C29" s="277" t="str">
        <f>IF(D29="", "", MAX($C$9:C28)+1)</f>
        <v/>
      </c>
      <c r="D29" s="599" t="str">
        <f>IFERROR(INDEX('Anlagen-Matrix'!$D$8:$D$27, MATCH(AQ29,'Anlagen-Matrix'!$J$8:$J$27, 0), 1),"")</f>
        <v/>
      </c>
      <c r="E29" s="600"/>
      <c r="F29" s="600"/>
      <c r="G29" s="600"/>
      <c r="H29" s="600"/>
      <c r="I29" s="600"/>
      <c r="J29" s="600"/>
      <c r="K29" s="600"/>
      <c r="L29" s="600"/>
      <c r="M29" s="600"/>
      <c r="N29" s="600"/>
      <c r="O29" s="600"/>
      <c r="P29" s="600"/>
      <c r="Q29" s="600"/>
      <c r="R29" s="600"/>
      <c r="S29" s="600"/>
      <c r="T29" s="600"/>
      <c r="U29" s="600"/>
      <c r="V29" s="600"/>
      <c r="W29" s="600"/>
      <c r="X29" s="600"/>
      <c r="Y29" s="600"/>
      <c r="Z29" s="600"/>
      <c r="AA29" s="600"/>
      <c r="AB29" s="600"/>
      <c r="AC29" s="600"/>
      <c r="AD29" s="598" t="s">
        <v>0</v>
      </c>
      <c r="AE29" s="598"/>
      <c r="AF29" s="598"/>
      <c r="AG29" s="598"/>
      <c r="AH29" s="598"/>
      <c r="AI29" s="598"/>
      <c r="AJ29" s="598"/>
      <c r="AK29" s="598"/>
      <c r="AL29" s="598"/>
      <c r="AM29" s="8"/>
      <c r="AN29" s="8"/>
      <c r="AO29" s="262" t="str">
        <f>IFERROR(INDEX('Anlagen-Matrix'!$L$8:$L$27, MATCH(AQ29,'Anlagen-Matrix'!$J$8:$J$27, 0), 1),"")</f>
        <v/>
      </c>
      <c r="AP29" s="8"/>
      <c r="AQ29" s="8" t="s">
        <v>181</v>
      </c>
      <c r="AR29" s="8" t="str">
        <f>IF(D29="","OK",IF(AND(AD29&lt;&gt;"",AD29&lt;&gt;"bitte auswählen"),"OK","NICHT OK"))</f>
        <v>OK</v>
      </c>
    </row>
    <row r="30" spans="3:55" s="9" customFormat="1" ht="6" customHeight="1" x14ac:dyDescent="0.25">
      <c r="C30" s="13"/>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8"/>
      <c r="AK30" s="8"/>
      <c r="AL30" s="8"/>
      <c r="AM30" s="8"/>
      <c r="AN30" s="8"/>
      <c r="AO30" s="238"/>
      <c r="AP30" s="8"/>
      <c r="AQ30" s="8"/>
      <c r="AR30" s="8"/>
    </row>
    <row r="31" spans="3:55" s="9" customFormat="1" ht="30" customHeight="1" x14ac:dyDescent="0.25">
      <c r="C31" s="277" t="str">
        <f>IF(D31="", "", MAX($C$9:C30)+1)</f>
        <v/>
      </c>
      <c r="D31" s="599" t="str">
        <f>IFERROR(INDEX('Anlagen-Matrix'!$D$8:$D$27, MATCH(AQ31,'Anlagen-Matrix'!$J$8:$J$27, 0), 1),"")</f>
        <v/>
      </c>
      <c r="E31" s="600"/>
      <c r="F31" s="600"/>
      <c r="G31" s="600"/>
      <c r="H31" s="600"/>
      <c r="I31" s="600"/>
      <c r="J31" s="600"/>
      <c r="K31" s="600"/>
      <c r="L31" s="600"/>
      <c r="M31" s="600"/>
      <c r="N31" s="600"/>
      <c r="O31" s="600"/>
      <c r="P31" s="600"/>
      <c r="Q31" s="600"/>
      <c r="R31" s="600"/>
      <c r="S31" s="600"/>
      <c r="T31" s="600"/>
      <c r="U31" s="600"/>
      <c r="V31" s="600"/>
      <c r="W31" s="600"/>
      <c r="X31" s="600"/>
      <c r="Y31" s="600"/>
      <c r="Z31" s="600"/>
      <c r="AA31" s="600"/>
      <c r="AB31" s="600"/>
      <c r="AC31" s="600"/>
      <c r="AD31" s="598" t="s">
        <v>0</v>
      </c>
      <c r="AE31" s="598"/>
      <c r="AF31" s="598"/>
      <c r="AG31" s="598"/>
      <c r="AH31" s="598"/>
      <c r="AI31" s="598"/>
      <c r="AJ31" s="598"/>
      <c r="AK31" s="598"/>
      <c r="AL31" s="598"/>
      <c r="AM31" s="8"/>
      <c r="AN31" s="8"/>
      <c r="AO31" s="262" t="str">
        <f>IFERROR(INDEX('Anlagen-Matrix'!$L$8:$L$27, MATCH(AQ31,'Anlagen-Matrix'!$J$8:$J$27, 0), 1),"")</f>
        <v/>
      </c>
      <c r="AP31" s="8"/>
      <c r="AQ31" s="8" t="s">
        <v>182</v>
      </c>
      <c r="AR31" s="8" t="str">
        <f>IF(D31="","OK",IF(AND(AD31&lt;&gt;"",AD31&lt;&gt;"bitte auswählen"),"OK","NICHT OK"))</f>
        <v>OK</v>
      </c>
    </row>
    <row r="32" spans="3:55" s="9" customFormat="1" ht="6" customHeight="1" x14ac:dyDescent="0.25">
      <c r="C32" s="13"/>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8"/>
      <c r="AK32" s="8"/>
      <c r="AL32" s="8"/>
      <c r="AM32" s="8"/>
      <c r="AN32" s="8"/>
      <c r="AO32" s="238"/>
      <c r="AP32" s="8"/>
      <c r="AQ32" s="8"/>
      <c r="AR32" s="8"/>
    </row>
    <row r="33" spans="3:44" s="9" customFormat="1" ht="30" customHeight="1" x14ac:dyDescent="0.25">
      <c r="C33" s="277" t="str">
        <f>IF(D33="", "", MAX($C$9:C32)+1)</f>
        <v/>
      </c>
      <c r="D33" s="599" t="str">
        <f>IFERROR(INDEX('Anlagen-Matrix'!$D$8:$D$27, MATCH(AQ33,'Anlagen-Matrix'!$J$8:$J$27, 0), 1),"")</f>
        <v/>
      </c>
      <c r="E33" s="600"/>
      <c r="F33" s="600"/>
      <c r="G33" s="600"/>
      <c r="H33" s="600"/>
      <c r="I33" s="600"/>
      <c r="J33" s="600"/>
      <c r="K33" s="600"/>
      <c r="L33" s="600"/>
      <c r="M33" s="600"/>
      <c r="N33" s="600"/>
      <c r="O33" s="600"/>
      <c r="P33" s="600"/>
      <c r="Q33" s="600"/>
      <c r="R33" s="600"/>
      <c r="S33" s="600"/>
      <c r="T33" s="600"/>
      <c r="U33" s="600"/>
      <c r="V33" s="600"/>
      <c r="W33" s="600"/>
      <c r="X33" s="600"/>
      <c r="Y33" s="600"/>
      <c r="Z33" s="600"/>
      <c r="AA33" s="600"/>
      <c r="AB33" s="600"/>
      <c r="AC33" s="600"/>
      <c r="AD33" s="598" t="s">
        <v>0</v>
      </c>
      <c r="AE33" s="598"/>
      <c r="AF33" s="598"/>
      <c r="AG33" s="598"/>
      <c r="AH33" s="598"/>
      <c r="AI33" s="598"/>
      <c r="AJ33" s="598"/>
      <c r="AK33" s="598"/>
      <c r="AL33" s="598"/>
      <c r="AM33" s="8"/>
      <c r="AN33" s="8"/>
      <c r="AO33" s="262" t="str">
        <f>IFERROR(INDEX('Anlagen-Matrix'!$L$8:$L$27, MATCH(AQ33,'Anlagen-Matrix'!$J$8:$J$27, 0), 1),"")</f>
        <v/>
      </c>
      <c r="AP33" s="8"/>
      <c r="AQ33" s="8" t="s">
        <v>183</v>
      </c>
      <c r="AR33" s="8" t="str">
        <f>IF(D33="","OK",IF(AND(AD33&lt;&gt;"",AD33&lt;&gt;"bitte auswählen"),"OK","NICHT OK"))</f>
        <v>OK</v>
      </c>
    </row>
    <row r="34" spans="3:44" s="9" customFormat="1" ht="6" customHeight="1" x14ac:dyDescent="0.25">
      <c r="C34" s="13"/>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8"/>
      <c r="AK34" s="8"/>
      <c r="AL34" s="8"/>
      <c r="AM34" s="8"/>
      <c r="AN34" s="8"/>
      <c r="AO34" s="238"/>
      <c r="AP34" s="8"/>
      <c r="AQ34" s="8"/>
      <c r="AR34" s="8"/>
    </row>
    <row r="35" spans="3:44" s="9" customFormat="1" ht="30" customHeight="1" x14ac:dyDescent="0.25">
      <c r="C35" s="277" t="str">
        <f>IF(D35="", "", MAX($C$9:C34)+1)</f>
        <v/>
      </c>
      <c r="D35" s="599" t="str">
        <f>IFERROR(INDEX('Anlagen-Matrix'!$D$8:$D$27, MATCH(AQ35,'Anlagen-Matrix'!$J$8:$J$27, 0), 1),"")</f>
        <v/>
      </c>
      <c r="E35" s="600"/>
      <c r="F35" s="600"/>
      <c r="G35" s="600"/>
      <c r="H35" s="600"/>
      <c r="I35" s="600"/>
      <c r="J35" s="600"/>
      <c r="K35" s="600"/>
      <c r="L35" s="600"/>
      <c r="M35" s="600"/>
      <c r="N35" s="600"/>
      <c r="O35" s="600"/>
      <c r="P35" s="600"/>
      <c r="Q35" s="600"/>
      <c r="R35" s="600"/>
      <c r="S35" s="600"/>
      <c r="T35" s="600"/>
      <c r="U35" s="600"/>
      <c r="V35" s="600"/>
      <c r="W35" s="600"/>
      <c r="X35" s="600"/>
      <c r="Y35" s="600"/>
      <c r="Z35" s="600"/>
      <c r="AA35" s="600"/>
      <c r="AB35" s="600"/>
      <c r="AC35" s="600"/>
      <c r="AD35" s="598" t="s">
        <v>0</v>
      </c>
      <c r="AE35" s="598"/>
      <c r="AF35" s="598"/>
      <c r="AG35" s="598"/>
      <c r="AH35" s="598"/>
      <c r="AI35" s="598"/>
      <c r="AJ35" s="598"/>
      <c r="AK35" s="598"/>
      <c r="AL35" s="598"/>
      <c r="AM35" s="8"/>
      <c r="AN35" s="8"/>
      <c r="AO35" s="262" t="str">
        <f>IFERROR(INDEX('Anlagen-Matrix'!$L$8:$L$27, MATCH(AQ35,'Anlagen-Matrix'!$J$8:$J$27, 0), 1),"")</f>
        <v/>
      </c>
      <c r="AP35" s="8"/>
      <c r="AQ35" s="8" t="s">
        <v>189</v>
      </c>
      <c r="AR35" s="8" t="str">
        <f>IF(D35="","OK",IF(AND(AD35&lt;&gt;"",AD35&lt;&gt;"bitte auswählen"),"OK","NICHT OK"))</f>
        <v>OK</v>
      </c>
    </row>
    <row r="36" spans="3:44" s="9" customFormat="1" ht="6" customHeight="1" x14ac:dyDescent="0.25">
      <c r="C36" s="13"/>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8"/>
      <c r="AK36" s="8"/>
      <c r="AL36" s="8"/>
      <c r="AM36" s="8"/>
      <c r="AN36" s="8"/>
      <c r="AO36" s="238"/>
      <c r="AP36" s="8"/>
      <c r="AQ36" s="8"/>
      <c r="AR36" s="8"/>
    </row>
    <row r="37" spans="3:44" s="9" customFormat="1" ht="30" customHeight="1" x14ac:dyDescent="0.25">
      <c r="C37" s="277" t="str">
        <f>IF(D37="", "", MAX($C$9:C36)+1)</f>
        <v/>
      </c>
      <c r="D37" s="599" t="str">
        <f>IFERROR(INDEX('Anlagen-Matrix'!$D$8:$D$27, MATCH(AQ37,'Anlagen-Matrix'!$J$8:$J$27, 0), 1),"")</f>
        <v/>
      </c>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598" t="s">
        <v>0</v>
      </c>
      <c r="AE37" s="598"/>
      <c r="AF37" s="598"/>
      <c r="AG37" s="598"/>
      <c r="AH37" s="598"/>
      <c r="AI37" s="598"/>
      <c r="AJ37" s="598"/>
      <c r="AK37" s="598"/>
      <c r="AL37" s="598"/>
      <c r="AM37" s="8"/>
      <c r="AN37" s="8"/>
      <c r="AO37" s="262" t="str">
        <f>IFERROR(INDEX('Anlagen-Matrix'!$L$8:$L$27, MATCH(AQ37,'Anlagen-Matrix'!$J$8:$J$27, 0), 1),"")</f>
        <v/>
      </c>
      <c r="AP37" s="8"/>
      <c r="AQ37" s="8" t="s">
        <v>184</v>
      </c>
      <c r="AR37" s="8" t="str">
        <f>IF(D37="","OK",IF(AND(AD37&lt;&gt;"",AD37&lt;&gt;"bitte auswählen"),"OK","NICHT OK"))</f>
        <v>OK</v>
      </c>
    </row>
    <row r="38" spans="3:44" s="9" customFormat="1" ht="6" customHeight="1" x14ac:dyDescent="0.25">
      <c r="C38" s="13"/>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8"/>
      <c r="AK38" s="8"/>
      <c r="AL38" s="8"/>
      <c r="AM38" s="8"/>
      <c r="AN38" s="8"/>
      <c r="AO38" s="238"/>
      <c r="AP38" s="8"/>
      <c r="AQ38" s="8"/>
      <c r="AR38" s="8"/>
    </row>
    <row r="39" spans="3:44" s="9" customFormat="1" ht="30" customHeight="1" x14ac:dyDescent="0.25">
      <c r="C39" s="277" t="str">
        <f>IF(D39="", "", MAX($C$9:C38)+1)</f>
        <v/>
      </c>
      <c r="D39" s="234" t="str">
        <f>IFERROR(INDEX('Anlagen-Matrix'!$D$8:$D$27, MATCH(AQ39,'Anlagen-Matrix'!$J$8:$J$27, 0), 1),"")</f>
        <v/>
      </c>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598" t="s">
        <v>0</v>
      </c>
      <c r="AE39" s="598"/>
      <c r="AF39" s="598"/>
      <c r="AG39" s="598"/>
      <c r="AH39" s="598"/>
      <c r="AI39" s="598"/>
      <c r="AJ39" s="598"/>
      <c r="AK39" s="598"/>
      <c r="AL39" s="598"/>
      <c r="AM39" s="8"/>
      <c r="AN39" s="8"/>
      <c r="AO39" s="262" t="str">
        <f>IFERROR(INDEX('Anlagen-Matrix'!$L$8:$L$27, MATCH(AQ39,'Anlagen-Matrix'!$J$8:$J$27, 0), 1),"")</f>
        <v/>
      </c>
      <c r="AP39" s="8"/>
      <c r="AQ39" s="8" t="s">
        <v>185</v>
      </c>
      <c r="AR39" s="8" t="str">
        <f>IF(D39="","OK",IF(AND(AD39&lt;&gt;"",AD39&lt;&gt;"bitte auswählen"),"OK","NICHT OK"))</f>
        <v>OK</v>
      </c>
    </row>
    <row r="40" spans="3:44" s="9" customFormat="1" ht="6" customHeight="1" x14ac:dyDescent="0.25">
      <c r="C40" s="13"/>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8"/>
      <c r="AK40" s="8"/>
      <c r="AL40" s="8"/>
      <c r="AM40" s="8"/>
      <c r="AN40" s="8"/>
      <c r="AO40" s="238"/>
      <c r="AP40" s="8"/>
      <c r="AQ40" s="8"/>
      <c r="AR40" s="8"/>
    </row>
    <row r="41" spans="3:44" s="9" customFormat="1" ht="30" customHeight="1" x14ac:dyDescent="0.25">
      <c r="C41" s="277" t="str">
        <f>IF(D41="", "", MAX($C$9:C40)+1)</f>
        <v/>
      </c>
      <c r="D41" s="599" t="str">
        <f>IFERROR(INDEX('Anlagen-Matrix'!$D$8:$D$27, MATCH(AQ41,'Anlagen-Matrix'!$J$8:$J$27, 0), 1),"")</f>
        <v/>
      </c>
      <c r="E41" s="600"/>
      <c r="F41" s="600"/>
      <c r="G41" s="600"/>
      <c r="H41" s="600"/>
      <c r="I41" s="600"/>
      <c r="J41" s="600"/>
      <c r="K41" s="600"/>
      <c r="L41" s="600"/>
      <c r="M41" s="600"/>
      <c r="N41" s="600"/>
      <c r="O41" s="600"/>
      <c r="P41" s="600"/>
      <c r="Q41" s="600"/>
      <c r="R41" s="600"/>
      <c r="S41" s="600"/>
      <c r="T41" s="600"/>
      <c r="U41" s="600"/>
      <c r="V41" s="600"/>
      <c r="W41" s="600"/>
      <c r="X41" s="600"/>
      <c r="Y41" s="600"/>
      <c r="Z41" s="600"/>
      <c r="AA41" s="600"/>
      <c r="AB41" s="600"/>
      <c r="AC41" s="600"/>
      <c r="AD41" s="598" t="s">
        <v>0</v>
      </c>
      <c r="AE41" s="598"/>
      <c r="AF41" s="598"/>
      <c r="AG41" s="598"/>
      <c r="AH41" s="598"/>
      <c r="AI41" s="598"/>
      <c r="AJ41" s="598"/>
      <c r="AK41" s="598"/>
      <c r="AL41" s="598"/>
      <c r="AM41" s="8"/>
      <c r="AN41" s="8"/>
      <c r="AO41" s="262" t="str">
        <f>IFERROR(INDEX('Anlagen-Matrix'!$L$8:$L$27, MATCH(AQ41,'Anlagen-Matrix'!$J$8:$J$27, 0), 1),"")</f>
        <v/>
      </c>
      <c r="AP41" s="8"/>
      <c r="AQ41" s="8" t="s">
        <v>186</v>
      </c>
      <c r="AR41" s="8" t="str">
        <f>IF(D41="","OK",IF(AND(AD41&lt;&gt;"",AD41&lt;&gt;"bitte auswählen"),"OK","NICHT OK"))</f>
        <v>OK</v>
      </c>
    </row>
    <row r="42" spans="3:44" s="9" customFormat="1" ht="6" customHeight="1" x14ac:dyDescent="0.25">
      <c r="C42" s="13"/>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8"/>
      <c r="AK42" s="8"/>
      <c r="AL42" s="8"/>
      <c r="AM42" s="8"/>
      <c r="AN42" s="8"/>
      <c r="AO42" s="238"/>
      <c r="AP42" s="8"/>
      <c r="AQ42" s="8"/>
      <c r="AR42" s="8"/>
    </row>
    <row r="43" spans="3:44" s="9" customFormat="1" ht="30" customHeight="1" x14ac:dyDescent="0.25">
      <c r="C43" s="277" t="str">
        <f>IF(D43="", "", MAX($C$9:C42)+1)</f>
        <v/>
      </c>
      <c r="D43" s="599" t="str">
        <f>IFERROR(INDEX('Anlagen-Matrix'!$D$8:$D$27, MATCH(AQ43,'Anlagen-Matrix'!$J$8:$J$27, 0), 1),"")</f>
        <v/>
      </c>
      <c r="E43" s="600"/>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598" t="s">
        <v>0</v>
      </c>
      <c r="AE43" s="598"/>
      <c r="AF43" s="598"/>
      <c r="AG43" s="598"/>
      <c r="AH43" s="598"/>
      <c r="AI43" s="598"/>
      <c r="AJ43" s="598"/>
      <c r="AK43" s="598"/>
      <c r="AL43" s="598"/>
      <c r="AM43" s="8"/>
      <c r="AN43" s="8"/>
      <c r="AO43" s="262" t="str">
        <f>IFERROR(INDEX('Anlagen-Matrix'!$L$8:$L$27, MATCH(AQ43,'Anlagen-Matrix'!$J$8:$J$27, 0), 1),"")</f>
        <v/>
      </c>
      <c r="AP43" s="8"/>
      <c r="AQ43" s="8" t="s">
        <v>187</v>
      </c>
      <c r="AR43" s="8" t="str">
        <f>IF(D43="","OK",IF(AND(AD43&lt;&gt;"",AD43&lt;&gt;"bitte auswählen"),"OK","NICHT OK"))</f>
        <v>OK</v>
      </c>
    </row>
    <row r="44" spans="3:44" s="9" customFormat="1" ht="6" customHeight="1" x14ac:dyDescent="0.25">
      <c r="C44" s="13"/>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8"/>
      <c r="AK44" s="8"/>
      <c r="AL44" s="8"/>
      <c r="AM44" s="8"/>
      <c r="AN44" s="8"/>
      <c r="AO44" s="238"/>
      <c r="AP44" s="8"/>
      <c r="AQ44" s="8"/>
      <c r="AR44" s="8"/>
    </row>
    <row r="45" spans="3:44" s="9" customFormat="1" ht="30" customHeight="1" x14ac:dyDescent="0.25">
      <c r="C45" s="277" t="str">
        <f>IF(D45="", "", MAX($C$9:C44)+1)</f>
        <v/>
      </c>
      <c r="D45" s="599" t="str">
        <f>IFERROR(INDEX('Anlagen-Matrix'!$D$8:$D$27, MATCH(AQ45,'Anlagen-Matrix'!$J$8:$J$27, 0), 1),"")</f>
        <v/>
      </c>
      <c r="E45" s="600"/>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c r="AD45" s="598" t="s">
        <v>0</v>
      </c>
      <c r="AE45" s="598"/>
      <c r="AF45" s="598"/>
      <c r="AG45" s="598"/>
      <c r="AH45" s="598"/>
      <c r="AI45" s="598"/>
      <c r="AJ45" s="598"/>
      <c r="AK45" s="598"/>
      <c r="AL45" s="598"/>
      <c r="AM45" s="8"/>
      <c r="AN45" s="8"/>
      <c r="AO45" s="262" t="str">
        <f>IFERROR(INDEX('Anlagen-Matrix'!$L$8:$L$27, MATCH(AQ45,'Anlagen-Matrix'!$J$8:$J$27, 0), 1),"")</f>
        <v/>
      </c>
      <c r="AP45" s="8"/>
      <c r="AQ45" s="8" t="s">
        <v>188</v>
      </c>
      <c r="AR45" s="8" t="str">
        <f>IF(D45="","OK",IF(AND(AD45&lt;&gt;"",AD45&lt;&gt;"bitte auswählen"),"OK","NICHT OK"))</f>
        <v>OK</v>
      </c>
    </row>
    <row r="46" spans="3:44" s="9" customFormat="1" ht="20.100000000000001" customHeight="1" x14ac:dyDescent="0.25">
      <c r="C46" s="13"/>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8"/>
      <c r="AK46" s="8"/>
      <c r="AL46" s="8"/>
      <c r="AM46" s="8"/>
      <c r="AN46" s="8"/>
      <c r="AO46" s="238"/>
      <c r="AP46" s="8"/>
      <c r="AQ46" s="8"/>
      <c r="AR46" s="8"/>
    </row>
    <row r="47" spans="3:44" s="9" customFormat="1" ht="16.5" customHeight="1" thickBot="1" x14ac:dyDescent="0.25">
      <c r="C47" s="40" t="s">
        <v>84</v>
      </c>
      <c r="D47" s="41"/>
      <c r="E47" s="41"/>
      <c r="F47" s="42"/>
      <c r="G47" s="43"/>
      <c r="H47" s="42"/>
      <c r="I47" s="42"/>
      <c r="J47" s="42"/>
      <c r="K47" s="42"/>
      <c r="L47" s="42"/>
      <c r="M47" s="42"/>
      <c r="N47" s="42"/>
      <c r="O47" s="42"/>
      <c r="P47" s="44"/>
      <c r="Q47" s="44"/>
      <c r="R47" s="45"/>
      <c r="S47" s="45"/>
      <c r="T47" s="45"/>
      <c r="U47" s="45"/>
      <c r="V47" s="46"/>
      <c r="W47" s="41"/>
      <c r="X47" s="47"/>
      <c r="Y47" s="48"/>
      <c r="Z47" s="48"/>
      <c r="AA47" s="48"/>
      <c r="AB47" s="41"/>
      <c r="AC47" s="41"/>
      <c r="AD47" s="41"/>
      <c r="AE47" s="41"/>
      <c r="AF47" s="41"/>
      <c r="AG47" s="41"/>
      <c r="AH47" s="41"/>
      <c r="AI47" s="41"/>
      <c r="AJ47" s="41"/>
      <c r="AK47" s="41"/>
      <c r="AL47" s="41"/>
      <c r="AM47" s="15"/>
      <c r="AN47" s="15"/>
      <c r="AO47" s="242"/>
      <c r="AP47" s="15"/>
      <c r="AQ47" s="8"/>
      <c r="AR47" s="15"/>
    </row>
    <row r="48" spans="3:44" s="9" customFormat="1" ht="6" customHeight="1" x14ac:dyDescent="0.2">
      <c r="C48" s="20"/>
      <c r="D48" s="21"/>
      <c r="E48" s="21"/>
      <c r="F48" s="22"/>
      <c r="G48" s="23"/>
      <c r="H48" s="22"/>
      <c r="I48" s="22"/>
      <c r="J48" s="22"/>
      <c r="K48" s="22"/>
      <c r="L48" s="22"/>
      <c r="M48" s="22"/>
      <c r="N48" s="22"/>
      <c r="O48" s="22"/>
      <c r="P48" s="24"/>
      <c r="Q48" s="24"/>
      <c r="R48" s="25"/>
      <c r="S48" s="25"/>
      <c r="T48" s="25"/>
      <c r="U48" s="25"/>
      <c r="V48" s="26"/>
      <c r="W48" s="21"/>
      <c r="X48" s="27"/>
      <c r="Y48" s="101"/>
      <c r="Z48" s="101"/>
      <c r="AA48" s="101"/>
      <c r="AB48" s="21"/>
      <c r="AC48" s="21"/>
      <c r="AD48" s="21"/>
      <c r="AE48" s="21"/>
      <c r="AF48" s="21"/>
      <c r="AG48" s="21"/>
      <c r="AH48" s="21"/>
      <c r="AI48" s="21"/>
      <c r="AJ48" s="21"/>
      <c r="AK48" s="21"/>
      <c r="AL48" s="21"/>
      <c r="AM48" s="15"/>
      <c r="AN48" s="15"/>
      <c r="AO48" s="242"/>
      <c r="AP48" s="15"/>
      <c r="AQ48" s="15"/>
      <c r="AR48" s="15"/>
    </row>
    <row r="49" spans="3:44" s="9" customFormat="1" ht="30" customHeight="1" x14ac:dyDescent="0.25">
      <c r="C49" s="20"/>
      <c r="D49" s="333" t="s">
        <v>298</v>
      </c>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15"/>
      <c r="AN49" s="15"/>
      <c r="AO49" s="242"/>
      <c r="AP49" s="15"/>
      <c r="AQ49" s="15"/>
      <c r="AR49" s="15"/>
    </row>
    <row r="50" spans="3:44" s="9" customFormat="1" ht="10.35" customHeight="1" x14ac:dyDescent="0.25">
      <c r="C50" s="8"/>
      <c r="D50" s="8"/>
      <c r="E50" s="8"/>
      <c r="F50" s="8"/>
      <c r="G50" s="8"/>
      <c r="H50" s="8"/>
      <c r="I50" s="8"/>
      <c r="J50" s="8"/>
      <c r="K50"/>
      <c r="L50"/>
      <c r="M50"/>
      <c r="N50"/>
      <c r="O50"/>
      <c r="P50"/>
      <c r="Q50"/>
      <c r="R50"/>
      <c r="S50"/>
      <c r="T50"/>
      <c r="U50"/>
      <c r="V50"/>
      <c r="W50"/>
      <c r="X50"/>
      <c r="Y50"/>
      <c r="Z50"/>
      <c r="AA50"/>
      <c r="AB50"/>
      <c r="AC50"/>
      <c r="AD50"/>
      <c r="AE50"/>
      <c r="AF50"/>
      <c r="AG50"/>
      <c r="AH50"/>
      <c r="AI50"/>
      <c r="AJ50"/>
      <c r="AK50"/>
      <c r="AL50"/>
      <c r="AM50" s="8"/>
      <c r="AN50" s="8"/>
      <c r="AO50" s="238"/>
      <c r="AP50" s="8"/>
      <c r="AQ50" s="8"/>
      <c r="AR50" s="8"/>
    </row>
    <row r="51" spans="3:44" s="10" customFormat="1" ht="20.100000000000001" customHeight="1" x14ac:dyDescent="0.25">
      <c r="C51" s="13"/>
      <c r="D51" s="355" t="s">
        <v>85</v>
      </c>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L51" s="355"/>
      <c r="AM51" s="16"/>
      <c r="AN51" s="16"/>
      <c r="AO51" s="245"/>
      <c r="AP51" s="16"/>
      <c r="AQ51" s="16"/>
      <c r="AR51" s="16"/>
    </row>
    <row r="52" spans="3:44" s="10" customFormat="1" ht="120" customHeight="1" x14ac:dyDescent="0.25">
      <c r="C52" s="277">
        <f>MAX($C$9:C51)+1</f>
        <v>4</v>
      </c>
      <c r="D52" s="516"/>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16"/>
      <c r="AN52" s="16"/>
      <c r="AO52" s="248"/>
      <c r="AP52" s="16"/>
      <c r="AQ52" s="16"/>
      <c r="AR52" s="16" t="s">
        <v>57</v>
      </c>
    </row>
    <row r="53" spans="3:44" s="9" customFormat="1" ht="15" x14ac:dyDescent="0.25">
      <c r="C53" s="8"/>
      <c r="D53" s="4"/>
      <c r="E53" s="4"/>
      <c r="F53" s="8"/>
      <c r="G53" s="8"/>
      <c r="H53" s="8"/>
      <c r="I53" s="8"/>
      <c r="J53" s="8"/>
      <c r="K53" s="8"/>
      <c r="L53" s="8"/>
      <c r="M53" s="8"/>
      <c r="N53" s="8"/>
      <c r="O53" s="8"/>
      <c r="P53" s="8"/>
      <c r="Q53" s="8"/>
      <c r="R53" s="8"/>
      <c r="S53" s="8"/>
      <c r="T53" s="8"/>
      <c r="U53" s="8"/>
      <c r="V53"/>
      <c r="W53" s="8"/>
      <c r="X53" s="3"/>
      <c r="Y53" s="8"/>
      <c r="Z53" s="8"/>
      <c r="AA53" s="8"/>
      <c r="AB53" s="8"/>
      <c r="AC53" s="8"/>
      <c r="AD53" s="8"/>
      <c r="AE53" s="8"/>
      <c r="AF53" s="8"/>
      <c r="AG53" s="8"/>
      <c r="AH53" s="8"/>
      <c r="AI53" s="8"/>
      <c r="AJ53" s="8"/>
      <c r="AK53" s="8"/>
      <c r="AL53" s="8"/>
      <c r="AM53" s="8"/>
      <c r="AN53" s="8"/>
      <c r="AO53" s="8"/>
      <c r="AP53" s="8"/>
      <c r="AQ53" s="8"/>
      <c r="AR53" s="8"/>
    </row>
    <row r="54" spans="3:44" s="9" customFormat="1" ht="30" customHeight="1" x14ac:dyDescent="0.25">
      <c r="C54"/>
      <c r="D54" s="601" t="str">
        <f>IF(AR54="NICHT OK", "û", "ü")</f>
        <v>û</v>
      </c>
      <c r="E54" s="601"/>
      <c r="F54" s="601"/>
      <c r="G54" s="601"/>
      <c r="H54" s="601"/>
      <c r="I54" s="601"/>
      <c r="J54" s="601"/>
      <c r="K54" s="601"/>
      <c r="L54" s="601"/>
      <c r="M54" s="601"/>
      <c r="N54" s="601"/>
      <c r="O54" s="601"/>
      <c r="P54" s="601"/>
      <c r="Q54" s="394" t="str">
        <f>IF(AR54="NICHT OK", "Antragsseite ist noch nicht vollständig ausgefüllt", "Antragsseite ist vollständig ausgefüllt")</f>
        <v>Antragsseite ist noch nicht vollständig ausgefüllt</v>
      </c>
      <c r="R54" s="394"/>
      <c r="S54" s="394"/>
      <c r="T54" s="394"/>
      <c r="U54" s="394"/>
      <c r="V54" s="394"/>
      <c r="W54" s="394"/>
      <c r="X54" s="394"/>
      <c r="Y54" s="394"/>
      <c r="Z54" s="394"/>
      <c r="AA54" s="394"/>
      <c r="AB54" s="394"/>
      <c r="AC54" s="394"/>
      <c r="AD54" s="394"/>
      <c r="AE54" s="394"/>
      <c r="AF54" s="394"/>
      <c r="AG54" s="394"/>
      <c r="AH54" s="394"/>
      <c r="AI54" s="394"/>
      <c r="AJ54" s="394"/>
      <c r="AK54" s="394"/>
      <c r="AL54" s="394"/>
      <c r="AM54" s="8"/>
      <c r="AN54" s="8"/>
      <c r="AO54" s="8"/>
      <c r="AP54" s="8"/>
      <c r="AQ54" s="8"/>
      <c r="AR54" s="8" t="str">
        <f>IF(COUNTIF($AR$4:$AR$53, "NICHT OK")&gt;0, "NICHT OK", "OK")</f>
        <v>NICHT OK</v>
      </c>
    </row>
    <row r="55" spans="3:44" ht="6" customHeight="1" x14ac:dyDescent="0.25">
      <c r="C55"/>
      <c r="D55"/>
      <c r="E55"/>
      <c r="F55"/>
      <c r="G55"/>
      <c r="H55"/>
      <c r="I55"/>
      <c r="J55"/>
      <c r="K55"/>
      <c r="L55"/>
      <c r="M55"/>
      <c r="N55"/>
      <c r="O55"/>
      <c r="P55"/>
      <c r="Q55"/>
      <c r="R55"/>
      <c r="S55"/>
      <c r="T55"/>
      <c r="U55"/>
      <c r="V55"/>
      <c r="W55"/>
      <c r="X55" s="6"/>
      <c r="Y55"/>
      <c r="Z55"/>
      <c r="AA55"/>
      <c r="AB55"/>
      <c r="AC55"/>
      <c r="AD55"/>
      <c r="AE55"/>
      <c r="AF55"/>
      <c r="AG55"/>
      <c r="AH55"/>
      <c r="AI55"/>
      <c r="AJ55"/>
      <c r="AK55"/>
      <c r="AL55"/>
      <c r="AM55"/>
      <c r="AN55"/>
      <c r="AO55"/>
      <c r="AP55"/>
      <c r="AQ55"/>
      <c r="AR55"/>
    </row>
    <row r="56" spans="3:44" ht="6" customHeight="1" x14ac:dyDescent="0.2"/>
    <row r="57" spans="3:44" ht="18" customHeight="1" x14ac:dyDescent="0.25">
      <c r="C57" s="387"/>
      <c r="D57" s="387"/>
      <c r="E57" s="387"/>
      <c r="F57" s="387"/>
      <c r="G57" s="387"/>
      <c r="H57" s="387"/>
      <c r="I57" s="387"/>
      <c r="J57" s="387"/>
      <c r="K57" s="387"/>
      <c r="L57" s="387"/>
      <c r="M57" s="387"/>
      <c r="N57" s="387"/>
      <c r="O57" s="387"/>
      <c r="P57" s="387"/>
    </row>
    <row r="58" spans="3:44" ht="18" customHeight="1" x14ac:dyDescent="0.2"/>
    <row r="59" spans="3:44" ht="18" customHeight="1" x14ac:dyDescent="0.2"/>
    <row r="60" spans="3:44" ht="18" customHeight="1" x14ac:dyDescent="0.25">
      <c r="C60" s="388"/>
      <c r="D60" s="388"/>
      <c r="E60" s="388"/>
      <c r="F60" s="388"/>
      <c r="G60" s="388"/>
      <c r="H60" s="388"/>
      <c r="I60" s="388"/>
      <c r="J60" s="388"/>
      <c r="K60" s="388"/>
      <c r="L60" s="388"/>
      <c r="M60" s="388"/>
      <c r="N60" s="388"/>
      <c r="O60" s="388"/>
      <c r="P60" s="388"/>
    </row>
  </sheetData>
  <sheetProtection password="EBCC" sheet="1" formatColumns="0" selectLockedCells="1"/>
  <mergeCells count="46">
    <mergeCell ref="C4:AL4"/>
    <mergeCell ref="C5:AL5"/>
    <mergeCell ref="D9:AC9"/>
    <mergeCell ref="AD9:AL9"/>
    <mergeCell ref="D11:AC11"/>
    <mergeCell ref="AD11:AL11"/>
    <mergeCell ref="C6:AL6"/>
    <mergeCell ref="D13:AC13"/>
    <mergeCell ref="AD13:AL13"/>
    <mergeCell ref="D15:AC15"/>
    <mergeCell ref="AD15:AL15"/>
    <mergeCell ref="D17:AC17"/>
    <mergeCell ref="AD17:AL17"/>
    <mergeCell ref="D19:AC19"/>
    <mergeCell ref="AD19:AL19"/>
    <mergeCell ref="D23:AC23"/>
    <mergeCell ref="AD23:AL23"/>
    <mergeCell ref="D25:AC25"/>
    <mergeCell ref="AD25:AL25"/>
    <mergeCell ref="D22:AL22"/>
    <mergeCell ref="D27:AC27"/>
    <mergeCell ref="AD27:AL27"/>
    <mergeCell ref="D29:AC29"/>
    <mergeCell ref="AD29:AL29"/>
    <mergeCell ref="D31:AC31"/>
    <mergeCell ref="AD31:AL31"/>
    <mergeCell ref="D33:AC33"/>
    <mergeCell ref="AD33:AL33"/>
    <mergeCell ref="D35:AC35"/>
    <mergeCell ref="AD35:AL35"/>
    <mergeCell ref="D37:AC37"/>
    <mergeCell ref="AD37:AL37"/>
    <mergeCell ref="C60:P60"/>
    <mergeCell ref="D51:AL51"/>
    <mergeCell ref="D52:AL52"/>
    <mergeCell ref="AD39:AL39"/>
    <mergeCell ref="D41:AC41"/>
    <mergeCell ref="AD41:AL41"/>
    <mergeCell ref="D43:AC43"/>
    <mergeCell ref="AD43:AL43"/>
    <mergeCell ref="D45:AC45"/>
    <mergeCell ref="AD45:AL45"/>
    <mergeCell ref="D54:P54"/>
    <mergeCell ref="Q54:AL54"/>
    <mergeCell ref="C57:P57"/>
    <mergeCell ref="D49:AL49"/>
  </mergeCells>
  <phoneticPr fontId="76" type="noConversion"/>
  <conditionalFormatting sqref="D9:AL9 D11:AL11 D13:AL13 D15:AL15 D17:AL17 D19:AL19 D23:AL23 D25:AL25 D27:AL27 D29:AL29 D31:AL31 D33:AL33 D35:AL35 D37:AL37 D39:AL39 D41:AL41 D43:AL43 D45:AL45">
    <cfRule type="expression" dxfId="61" priority="5">
      <formula>IF($D9="", TRUE,FALSE)</formula>
    </cfRule>
  </conditionalFormatting>
  <conditionalFormatting sqref="D52:AL52">
    <cfRule type="expression" dxfId="60" priority="2">
      <formula>IF($D$52&lt;&gt;"",TRUE,FALSE)</formula>
    </cfRule>
  </conditionalFormatting>
  <conditionalFormatting sqref="D54:AL54">
    <cfRule type="expression" dxfId="59" priority="4">
      <formula>IF($AR$54="OK", TRUE,FALSE)</formula>
    </cfRule>
  </conditionalFormatting>
  <conditionalFormatting sqref="AD9:AL9 AD11:AL11 AD13:AL13 AD15:AL15 AD17:AL17 AD19:AL19 AD23:AL23 AD25:AL25 AD27:AL27 AD29:AL29 AD31:AL31 AD33:AL33 AD35:AL35 AD37:AL37 AD39:AL39 AD41:AL41 AD43:AL43 AD45:AL45">
    <cfRule type="expression" dxfId="58" priority="6">
      <formula>IF(AND($AD9&lt;&gt;"bitte auswählen", $AD9&lt;&gt;""), TRUE,FALSE)</formula>
    </cfRule>
  </conditionalFormatting>
  <dataValidations count="7">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53:Q53">
      <formula1>44927</formula1>
    </dataValidation>
    <dataValidation allowBlank="1" showErrorMessage="1" sqref="AD53"/>
    <dataValidation allowBlank="1" promptTitle="Hinweis:" prompt="Wählen Sie im Dropdown-menü das Tabellenblatt an und klicken Sie anschließend auf den Link." sqref="Y7:AA8 Y21:AA21"/>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47:U48">
      <formula1>AND(T47&gt;TODAY(),T47&lt;DATE(YEAR(TODAY()),MONTH(TODAY())+13,1))</formula1>
    </dataValidation>
    <dataValidation type="textLength" allowBlank="1" showInputMessage="1" showErrorMessage="1" errorTitle="WARNUNG" error="Maximal 1.000 Zeichen erlaubt! (inkl. Leerzeichen)" promptTitle="Hinweis" prompt="Maximal 1.000 Zeichen erlaubt (ungefähr 150 Wörter)" sqref="D52:AL52">
      <formula1>0</formula1>
      <formula2>1000</formula2>
    </dataValidation>
    <dataValidation type="list" allowBlank="1" showInputMessage="1" showErrorMessage="1" errorTitle="WARNUNG" error="Bitte nutzen Sie das Dropdown und wählen darüber einen gültigen Wert aus" sqref="AD45:AL45 AD25:AL25 AD27:AL27 AD29:AL29 AD31:AL31 AD33:AL33 AD35:AL35 AD37:AL37 AD39:AL39 AD41:AL41 AD43:AL43">
      <formula1>listWeitereAnlagenStatus</formula1>
    </dataValidation>
    <dataValidation type="list" allowBlank="1" showInputMessage="1" showErrorMessage="1" errorTitle="WARNUNG" error="Bitte nutzen Sie das Dropdown und wählen darüber einen gültigen Wert aus" sqref="AD19:AL19 AD17:AL17 AD15:AL15">
      <formula1>$S$5:$S$6</formula1>
    </dataValidation>
  </dataValidations>
  <printOptions horizontalCentered="1"/>
  <pageMargins left="0.23622047244094491" right="0.23622047244094491" top="0.74803149606299213" bottom="0.74803149606299213" header="0.31496062992125984" footer="0.31496062992125984"/>
  <pageSetup paperSize="9" scale="75" fitToHeight="0" orientation="portrait" r:id="rId1"/>
  <headerFooter>
    <oddFooter>&amp;CSeite &amp;P von &amp;N</oddFooter>
  </headerFooter>
  <rowBreaks count="1" manualBreakCount="1">
    <brk id="19" min="1" max="38" man="1"/>
  </rowBreaks>
  <drawing r:id="rId2"/>
  <extLst>
    <ext xmlns:x14="http://schemas.microsoft.com/office/spreadsheetml/2009/9/main" uri="{78C0D931-6437-407d-A8EE-F0AAD7539E65}">
      <x14:conditionalFormattings>
        <x14:conditionalFormatting xmlns:xm="http://schemas.microsoft.com/office/excel/2006/main">
          <x14:cfRule type="expression" priority="1" id="{FBD50E55-8FF1-4CB4-A78F-6D6047F404BE}">
            <xm:f>IF(OR('A | Basisdaten'!$M$24="",'A | Basisdaten'!$M$24="bitte auswählen"), TRUE,FALSE)</xm:f>
            <x14:dxf>
              <font>
                <color rgb="FFC00000"/>
              </font>
            </x14:dxf>
          </x14:cfRule>
          <xm:sqref>D22:AL22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WARNUNG" error="Bitte nutzen Sie das Dropdown und wählen darüber einen gültigen Wert aus">
          <x14:formula1>
            <xm:f>Auswahl!$S$5:$S$6</xm:f>
          </x14:formula1>
          <xm:sqref>AD11:AL11 AD9:AL9</xm:sqref>
        </x14:dataValidation>
        <x14:dataValidation type="list" allowBlank="1" showInputMessage="1" showErrorMessage="1" errorTitle="WARNUNG" error="Bitte nutzen Sie das Dropdown und wählen darüber einen gültigen Wert aus">
          <x14:formula1>
            <xm:f>Auswahl!$U$5:$U$7</xm:f>
          </x14:formula1>
          <xm:sqref>AD13:AL13</xm:sqref>
        </x14:dataValidation>
        <x14:dataValidation type="list" allowBlank="1" showInputMessage="1" showErrorMessage="1" errorTitle="WARNUNG" error="Bitte nutzen Sie das Dropdown und wählen darüber einen gültigen Wert aus">
          <x14:formula1>
            <xm:f>Auswahl!$W$5:$W$8</xm:f>
          </x14:formula1>
          <xm:sqref>AD23:AL23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M49"/>
  <sheetViews>
    <sheetView showGridLines="0" workbookViewId="0">
      <selection activeCell="D8" sqref="D8"/>
    </sheetView>
  </sheetViews>
  <sheetFormatPr baseColWidth="10" defaultColWidth="8.5703125" defaultRowHeight="15" outlineLevelCol="1" x14ac:dyDescent="0.25"/>
  <cols>
    <col min="4" max="4" width="72.5703125" style="6" customWidth="1"/>
    <col min="5" max="8" width="20.42578125" style="6" customWidth="1"/>
    <col min="9" max="9" width="6.5703125" customWidth="1"/>
    <col min="11" max="11" width="6.5703125" customWidth="1"/>
    <col min="12" max="12" width="37.5703125" customWidth="1" outlineLevel="1"/>
  </cols>
  <sheetData>
    <row r="1" spans="2:13" x14ac:dyDescent="0.25">
      <c r="L1" s="125"/>
    </row>
    <row r="2" spans="2:13" ht="15.75" thickBot="1" x14ac:dyDescent="0.3">
      <c r="B2" s="132" t="s">
        <v>166</v>
      </c>
      <c r="C2" s="132"/>
      <c r="D2" s="132"/>
      <c r="E2" s="126"/>
      <c r="F2" s="126"/>
      <c r="G2" s="126"/>
      <c r="H2" s="126"/>
      <c r="I2" s="127"/>
      <c r="J2" s="127"/>
      <c r="K2" s="127"/>
      <c r="L2" s="127"/>
    </row>
    <row r="3" spans="2:13" ht="6" customHeight="1" x14ac:dyDescent="0.25">
      <c r="B3" s="133"/>
      <c r="C3" s="133"/>
      <c r="D3" s="133"/>
      <c r="E3" s="152"/>
      <c r="F3" s="152"/>
      <c r="G3" s="152"/>
      <c r="H3" s="152"/>
      <c r="I3" s="53"/>
      <c r="J3" s="53"/>
      <c r="K3" s="53"/>
      <c r="L3" s="53"/>
    </row>
    <row r="4" spans="2:13" ht="14.25" customHeight="1" x14ac:dyDescent="0.25">
      <c r="B4" s="133"/>
      <c r="C4" s="153" t="s">
        <v>194</v>
      </c>
      <c r="D4" s="153"/>
      <c r="E4" s="605" t="str">
        <f>IF(OR(COUNTIF(E$8:E$13, "Ja")&gt;6, COUNTIF(E$15:E$27, "Ja")&gt;12), "Maximal 6 Pflichtanlagen und 12 Weitere Unterlagen eingerichtet aktuell","")</f>
        <v/>
      </c>
      <c r="F4" s="607" t="str">
        <f>IF(OR(COUNTIF(F$8:F$13, "Ja")&gt;6, COUNTIF(F$15:F$27, "Ja")&gt;12), "Maximal 6 Pflichtanlagen und 12 Weitere Unterlagen eingerichtet aktuell","")</f>
        <v/>
      </c>
      <c r="G4" s="607" t="str">
        <f>IF(OR(COUNTIF(G$8:G$13, "Ja")&gt;6, COUNTIF(G$15:G$27, "Ja")&gt;12), "Maximal 6 Pflichtanlagen und 12 Weitere Unterlagen eingerichtet aktuell","")</f>
        <v/>
      </c>
      <c r="H4" s="607" t="str">
        <f>IF(OR(COUNTIF(H$8:H$13, "Ja")&gt;6, COUNTIF(H$15:H$27, "Ja")&gt;12), "Maximal 6 Pflichtanlagen und 12 Weitere Unterlagen eingerichtet aktuell","")</f>
        <v/>
      </c>
      <c r="L4" s="1"/>
    </row>
    <row r="5" spans="2:13" ht="14.25" customHeight="1" x14ac:dyDescent="0.25">
      <c r="B5" s="133"/>
      <c r="C5" s="154" t="s">
        <v>195</v>
      </c>
      <c r="D5" s="154"/>
      <c r="E5" s="605"/>
      <c r="F5" s="607"/>
      <c r="G5" s="607"/>
      <c r="H5" s="607"/>
      <c r="L5" s="1"/>
    </row>
    <row r="6" spans="2:13" ht="14.25" customHeight="1" thickBot="1" x14ac:dyDescent="0.3">
      <c r="B6" s="124"/>
      <c r="C6" s="155" t="s">
        <v>196</v>
      </c>
      <c r="D6" s="155"/>
      <c r="E6" s="606"/>
      <c r="F6" s="608"/>
      <c r="G6" s="608"/>
      <c r="H6" s="608"/>
      <c r="L6" s="1"/>
    </row>
    <row r="7" spans="2:13" ht="45.75" thickBot="1" x14ac:dyDescent="0.3">
      <c r="C7" s="135" t="s">
        <v>170</v>
      </c>
      <c r="D7" s="143"/>
      <c r="E7" s="144" t="s">
        <v>157</v>
      </c>
      <c r="F7" s="145" t="s">
        <v>137</v>
      </c>
      <c r="G7" s="145" t="s">
        <v>138</v>
      </c>
      <c r="H7" s="223" t="s">
        <v>310</v>
      </c>
      <c r="J7" s="148" t="s">
        <v>44</v>
      </c>
      <c r="L7" s="35" t="s">
        <v>190</v>
      </c>
    </row>
    <row r="8" spans="2:13" ht="30" x14ac:dyDescent="0.25">
      <c r="D8" s="228" t="s">
        <v>421</v>
      </c>
      <c r="E8" s="139" t="s">
        <v>130</v>
      </c>
      <c r="F8" s="140" t="s">
        <v>130</v>
      </c>
      <c r="G8" s="140" t="s">
        <v>130</v>
      </c>
      <c r="H8" s="224" t="s">
        <v>130</v>
      </c>
      <c r="J8" t="str">
        <f>IF('A | Basisdaten'!$M$24=$E$7, IF(E8&lt;&gt;"Ja","", "Pflicht_" &amp; COUNTIF($E$8:E8,"Ja")),IF('A | Basisdaten'!$M$24=$F$7, IF(F8&lt;&gt;"Ja","", "Pflicht_" &amp; COUNTIF($F$8:F8,"Ja")),IF('A | Basisdaten'!$M$24=$G$7, IF(G8&lt;&gt;"Ja", "", "Pflicht_" &amp; COUNTIF($G$8:G8,"Ja")),IF('A | Basisdaten'!$M$24=$H$7, IF(H8&lt;&gt;"Ja", "", "Pflicht_" &amp; COUNTIF($H$8:H8,"Ja")),IF(D8&lt;&gt;"", "Pflicht_" &amp; COUNTIF($D$8:D8,"&lt;&gt;" &amp; ""), "")))))</f>
        <v>Pflicht_1</v>
      </c>
    </row>
    <row r="9" spans="2:13" x14ac:dyDescent="0.25">
      <c r="D9" s="229" t="s">
        <v>349</v>
      </c>
      <c r="E9" s="138" t="s">
        <v>130</v>
      </c>
      <c r="F9" s="130" t="s">
        <v>130</v>
      </c>
      <c r="G9" s="130" t="s">
        <v>130</v>
      </c>
      <c r="H9" s="225" t="s">
        <v>130</v>
      </c>
      <c r="J9" t="str">
        <f>IF('A | Basisdaten'!$M$24=$E$7, IF(E9&lt;&gt;"Ja","", "Pflicht_" &amp; COUNTIF($E$8:E9,"Ja")),IF('A | Basisdaten'!$M$24=$F$7, IF(F9&lt;&gt;"Ja","", "Pflicht_" &amp; COUNTIF($F$8:F9,"Ja")),IF('A | Basisdaten'!$M$24=$G$7, IF(G9&lt;&gt;"Ja", "", "Pflicht_" &amp; COUNTIF($G$8:G9,"Ja")),IF('A | Basisdaten'!$M$24=$H$7, IF(H9&lt;&gt;"Ja", "", "Pflicht_" &amp; COUNTIF($H$8:H9,"Ja")),IF(D9&lt;&gt;"", "Pflicht_" &amp; COUNTIF($D$8:D9,"&lt;&gt;" &amp; ""), "")))))</f>
        <v>Pflicht_2</v>
      </c>
    </row>
    <row r="10" spans="2:13" x14ac:dyDescent="0.25">
      <c r="D10" s="229" t="s">
        <v>231</v>
      </c>
      <c r="E10" s="138" t="s">
        <v>130</v>
      </c>
      <c r="F10" s="130" t="s">
        <v>130</v>
      </c>
      <c r="G10" s="130" t="s">
        <v>130</v>
      </c>
      <c r="H10" s="225" t="s">
        <v>130</v>
      </c>
      <c r="J10" t="str">
        <f>IF('A | Basisdaten'!$M$24=$E$7, IF(E10&lt;&gt;"Ja","", "Pflicht_" &amp; COUNTIF($E$8:E10,"Ja")),IF('A | Basisdaten'!$M$24=$F$7, IF(F10&lt;&gt;"Ja","", "Pflicht_" &amp; COUNTIF($F$8:F10,"Ja")),IF('A | Basisdaten'!$M$24=$G$7, IF(G10&lt;&gt;"Ja", "", "Pflicht_" &amp; COUNTIF($G$8:G10,"Ja")),IF('A | Basisdaten'!$M$24=$H$7, IF(H10&lt;&gt;"Ja", "", "Pflicht_" &amp; COUNTIF($H$8:H10,"Ja")),IF(D10&lt;&gt;"", "Pflicht_" &amp; COUNTIF($D$8:D10,"&lt;&gt;" &amp; ""), "")))))</f>
        <v>Pflicht_3</v>
      </c>
      <c r="L10" s="1"/>
      <c r="M10" s="58" t="s">
        <v>313</v>
      </c>
    </row>
    <row r="11" spans="2:13" x14ac:dyDescent="0.25">
      <c r="D11" s="229"/>
      <c r="E11" s="138"/>
      <c r="F11" s="130"/>
      <c r="G11" s="130"/>
      <c r="H11" s="225"/>
      <c r="J11" t="str">
        <f>IF('A | Basisdaten'!$M$24=$E$7, IF(E11&lt;&gt;"Ja","", "Pflicht_" &amp; COUNTIF($E$8:E11,"Ja")),IF('A | Basisdaten'!$M$24=$F$7, IF(F11&lt;&gt;"Ja","", "Pflicht_" &amp; COUNTIF($F$8:F11,"Ja")),IF('A | Basisdaten'!$M$24=$G$7, IF(G11&lt;&gt;"Ja", "", "Pflicht_" &amp; COUNTIF($G$8:G11,"Ja")),IF('A | Basisdaten'!$M$24=$H$7, IF(H11&lt;&gt;"Ja", "", "Pflicht_" &amp; COUNTIF($H$8:H11,"Ja")),IF(D11&lt;&gt;"", "Pflicht_" &amp; COUNTIF($D$8:D11,"&lt;&gt;" &amp; ""), "")))))</f>
        <v/>
      </c>
    </row>
    <row r="12" spans="2:13" x14ac:dyDescent="0.25">
      <c r="D12" s="229"/>
      <c r="E12" s="138"/>
      <c r="F12" s="130"/>
      <c r="G12" s="130"/>
      <c r="H12" s="225"/>
      <c r="J12" t="str">
        <f>IF('A | Basisdaten'!$M$24=$E$7, IF(E12&lt;&gt;"Ja","", "Pflicht_" &amp; COUNTIF($E$8:E12,"Ja")),IF('A | Basisdaten'!$M$24=$F$7, IF(F12&lt;&gt;"Ja","", "Pflicht_" &amp; COUNTIF($F$8:F12,"Ja")),IF('A | Basisdaten'!$M$24=$G$7, IF(G12&lt;&gt;"Ja", "", "Pflicht_" &amp; COUNTIF($G$8:G12,"Ja")),IF('A | Basisdaten'!$M$24=$H$7, IF(H12&lt;&gt;"Ja", "", "Pflicht_" &amp; COUNTIF($H$8:H12,"Ja")),IF(D12&lt;&gt;"", "Pflicht_" &amp; COUNTIF($D$8:D12,"&lt;&gt;" &amp; ""), "")))))</f>
        <v/>
      </c>
    </row>
    <row r="13" spans="2:13" ht="15.75" thickBot="1" x14ac:dyDescent="0.3">
      <c r="C13" s="136"/>
      <c r="D13" s="230"/>
      <c r="E13" s="141"/>
      <c r="F13" s="142"/>
      <c r="G13" s="142"/>
      <c r="H13" s="226"/>
      <c r="J13" t="str">
        <f>IF('A | Basisdaten'!$M$24=$E$7, IF(E13&lt;&gt;"Ja","", "Pflicht_" &amp; COUNTIF($E$8:E13,"Ja")),IF('A | Basisdaten'!$M$24=$F$7, IF(F13&lt;&gt;"Ja","", "Pflicht_" &amp; COUNTIF($F$8:F13,"Ja")),IF('A | Basisdaten'!$M$24=$G$7, IF(G13&lt;&gt;"Ja", "", "Pflicht_" &amp; COUNTIF($G$8:G13,"Ja")),IF('A | Basisdaten'!$M$24=$H$7, IF(H13&lt;&gt;"Ja", "", "Pflicht_" &amp; COUNTIF($H$8:H13,"Ja")),IF(D13&lt;&gt;"", "Pflicht_" &amp; COUNTIF($D$8:D13,"&lt;&gt;" &amp; ""), "")))))</f>
        <v/>
      </c>
    </row>
    <row r="14" spans="2:13" ht="22.5" customHeight="1" thickBot="1" x14ac:dyDescent="0.3">
      <c r="C14" s="137" t="s">
        <v>167</v>
      </c>
      <c r="D14"/>
      <c r="E14" s="134"/>
      <c r="F14" s="134"/>
      <c r="G14" s="268"/>
      <c r="H14" s="268"/>
    </row>
    <row r="15" spans="2:13" ht="30" x14ac:dyDescent="0.25">
      <c r="D15" s="231" t="s">
        <v>327</v>
      </c>
      <c r="E15" s="269" t="s">
        <v>130</v>
      </c>
      <c r="F15" s="140" t="s">
        <v>130</v>
      </c>
      <c r="G15" s="140" t="s">
        <v>130</v>
      </c>
      <c r="H15" s="224" t="s">
        <v>130</v>
      </c>
      <c r="J15" t="b">
        <f>IF('A | Basisdaten'!$M$24=$E$7, IF(E15&lt;&gt;"Ja","", "Weitere_" &amp; COUNTIF($E$15:E15,"Ja")),IF('A | Basisdaten'!$M$24=$F$7, IF(F15&lt;&gt;"Ja","", "Weitere_" &amp; COUNTIF($F$15:F15,"Ja")),IF('A | Basisdaten'!$M$24=$G$7, IF(G15&lt;&gt;"Ja", "", "Weitere_" &amp; COUNTIF($G$15:G15,"Ja")),IF('A | Basisdaten'!$M$24=$H$7, IF(H15&lt;&gt;"Ja", "", "Weitere_" &amp; COUNTIF($H$15:H15,"Ja"))))))</f>
        <v>0</v>
      </c>
      <c r="M15" s="58" t="s">
        <v>331</v>
      </c>
    </row>
    <row r="16" spans="2:13" ht="45" x14ac:dyDescent="0.25">
      <c r="D16" s="270" t="s">
        <v>211</v>
      </c>
      <c r="E16" s="271" t="s">
        <v>130</v>
      </c>
      <c r="F16" s="272" t="s">
        <v>130</v>
      </c>
      <c r="G16" s="272" t="s">
        <v>130</v>
      </c>
      <c r="H16" s="273" t="s">
        <v>130</v>
      </c>
      <c r="J16" t="b">
        <f>IF('A | Basisdaten'!$M$24=$E$7, IF(E16&lt;&gt;"Ja","", "Weitere_" &amp; COUNTIF($E$15:E16,"Ja")),IF('A | Basisdaten'!$M$24=$F$7, IF(F16&lt;&gt;"Ja","", "Weitere_" &amp; COUNTIF($F$15:F16,"Ja")),IF('A | Basisdaten'!$M$24=$G$7, IF(G16&lt;&gt;"Ja", "", "Weitere_" &amp; COUNTIF($G$15:G16,"Ja")),IF('A | Basisdaten'!$M$24=$H$7, IF(H16&lt;&gt;"Ja", "", "Weitere_" &amp; COUNTIF($H$15:H16,"Ja"))))))</f>
        <v>0</v>
      </c>
    </row>
    <row r="17" spans="4:12" x14ac:dyDescent="0.25">
      <c r="D17" s="232" t="s">
        <v>168</v>
      </c>
      <c r="E17" s="146" t="s">
        <v>169</v>
      </c>
      <c r="F17" s="130" t="s">
        <v>130</v>
      </c>
      <c r="G17" s="130" t="s">
        <v>130</v>
      </c>
      <c r="H17" s="225" t="s">
        <v>130</v>
      </c>
      <c r="J17" t="b">
        <f>IF('A | Basisdaten'!$M$24=$E$7, IF(E17&lt;&gt;"Ja","", "Weitere_" &amp; COUNTIF($E$15:E17,"Ja")),IF('A | Basisdaten'!$M$24=$F$7, IF(F17&lt;&gt;"Ja","", "Weitere_" &amp; COUNTIF($F$15:F17,"Ja")),IF('A | Basisdaten'!$M$24=$G$7, IF(G17&lt;&gt;"Ja", "", "Weitere_" &amp; COUNTIF($G$15:G17,"Ja")),IF('A | Basisdaten'!$M$24=$H$7, IF(H17&lt;&gt;"Ja", "", "Weitere_" &amp; COUNTIF($H$15:H17,"Ja"))))))</f>
        <v>0</v>
      </c>
    </row>
    <row r="18" spans="4:12" ht="30" x14ac:dyDescent="0.25">
      <c r="D18" s="232" t="s">
        <v>212</v>
      </c>
      <c r="E18" s="146" t="s">
        <v>169</v>
      </c>
      <c r="F18" s="130" t="s">
        <v>130</v>
      </c>
      <c r="G18" s="130" t="s">
        <v>130</v>
      </c>
      <c r="H18" s="225" t="s">
        <v>130</v>
      </c>
      <c r="J18" t="b">
        <f>IF('A | Basisdaten'!$M$24=$E$7, IF(E18&lt;&gt;"Ja","", "Weitere_" &amp; COUNTIF($E$15:E18,"Ja")),IF('A | Basisdaten'!$M$24=$F$7, IF(F18&lt;&gt;"Ja","", "Weitere_" &amp; COUNTIF($F$15:F18,"Ja")),IF('A | Basisdaten'!$M$24=$G$7, IF(G18&lt;&gt;"Ja", "", "Weitere_" &amp; COUNTIF($G$15:G18,"Ja")),IF('A | Basisdaten'!$M$24=$H$7, IF(H18&lt;&gt;"Ja", "", "Weitere_" &amp; COUNTIF($H$15:H18,"Ja"))))))</f>
        <v>0</v>
      </c>
    </row>
    <row r="19" spans="4:12" x14ac:dyDescent="0.25">
      <c r="D19" s="232" t="s">
        <v>193</v>
      </c>
      <c r="E19" s="146" t="str">
        <f>IF('D | Ressourcenplan'!$F$46="Ja","Ja","Nein")</f>
        <v>Nein</v>
      </c>
      <c r="F19" s="130" t="s">
        <v>169</v>
      </c>
      <c r="G19" s="130" t="s">
        <v>169</v>
      </c>
      <c r="H19" s="225" t="s">
        <v>169</v>
      </c>
      <c r="J19" t="b">
        <f>IF('A | Basisdaten'!$M$24=$E$7, IF(E19&lt;&gt;"Ja","", "Weitere_" &amp; COUNTIF($E$15:E19,"Ja")),IF('A | Basisdaten'!$M$24=$F$7, IF(F19&lt;&gt;"Ja","", "Weitere_" &amp; COUNTIF($F$15:F19,"Ja")),IF('A | Basisdaten'!$M$24=$G$7, IF(G19&lt;&gt;"Ja", "", "Weitere_" &amp; COUNTIF($G$15:G19,"Ja")),IF('A | Basisdaten'!$M$24=$H$7, IF(H19&lt;&gt;"Ja", "", "Weitere_" &amp; COUNTIF($H$15:H19,"Ja"))))))</f>
        <v>0</v>
      </c>
      <c r="L19" t="s">
        <v>333</v>
      </c>
    </row>
    <row r="20" spans="4:12" x14ac:dyDescent="0.25">
      <c r="D20" s="232" t="s">
        <v>326</v>
      </c>
      <c r="E20" s="146" t="s">
        <v>130</v>
      </c>
      <c r="F20" s="130" t="s">
        <v>130</v>
      </c>
      <c r="G20" s="130" t="s">
        <v>130</v>
      </c>
      <c r="H20" s="225" t="s">
        <v>130</v>
      </c>
      <c r="J20" t="b">
        <f>IF('A | Basisdaten'!$M$24=$E$7, IF(E20&lt;&gt;"Ja","", "Weitere_" &amp; COUNTIF($E$15:E20,"Ja")),IF('A | Basisdaten'!$M$24=$F$7, IF(F20&lt;&gt;"Ja","", "Weitere_" &amp; COUNTIF($F$15:F20,"Ja")),IF('A | Basisdaten'!$M$24=$G$7, IF(G20&lt;&gt;"Ja", "", "Weitere_" &amp; COUNTIF($G$15:G20,"Ja")),IF('A | Basisdaten'!$M$24=$H$7, IF(H20&lt;&gt;"Ja", "", "Weitere_" &amp; COUNTIF($H$15:H20,"Ja"))))))</f>
        <v>0</v>
      </c>
      <c r="L20" s="128" t="s">
        <v>191</v>
      </c>
    </row>
    <row r="21" spans="4:12" x14ac:dyDescent="0.25">
      <c r="D21" s="232" t="s">
        <v>328</v>
      </c>
      <c r="E21" s="146" t="s">
        <v>169</v>
      </c>
      <c r="F21" s="131" t="s">
        <v>130</v>
      </c>
      <c r="G21" s="131" t="s">
        <v>130</v>
      </c>
      <c r="H21" s="227" t="s">
        <v>130</v>
      </c>
      <c r="J21" t="b">
        <f>IF('A | Basisdaten'!$M$24=$E$7, IF(E21&lt;&gt;"Ja","", "Weitere_" &amp; COUNTIF($E$15:E21,"Ja")),IF('A | Basisdaten'!$M$24=$F$7, IF(F21&lt;&gt;"Ja","", "Weitere_" &amp; COUNTIF($F$15:F21,"Ja")),IF('A | Basisdaten'!$M$24=$G$7, IF(G21&lt;&gt;"Ja", "", "Weitere_" &amp; COUNTIF($G$15:G21,"Ja")),IF('A | Basisdaten'!$M$24=$H$7, IF(H21&lt;&gt;"Ja", "", "Weitere_" &amp; COUNTIF($H$15:H21,"Ja"))))))</f>
        <v>0</v>
      </c>
      <c r="L21" t="s">
        <v>192</v>
      </c>
    </row>
    <row r="22" spans="4:12" x14ac:dyDescent="0.25">
      <c r="D22" s="232"/>
      <c r="E22" s="146"/>
      <c r="F22" s="130"/>
      <c r="G22" s="130"/>
      <c r="H22" s="225"/>
      <c r="J22" t="b">
        <f>IF('A | Basisdaten'!$M$24=$E$7, IF(E22&lt;&gt;"Ja","", "Weitere_" &amp; COUNTIF($E$15:E22,"Ja")),IF('A | Basisdaten'!$M$24=$F$7, IF(F22&lt;&gt;"Ja","", "Weitere_" &amp; COUNTIF($F$15:F22,"Ja")),IF('A | Basisdaten'!$M$24=$G$7, IF(G22&lt;&gt;"Ja", "", "Weitere_" &amp; COUNTIF($G$15:G22,"Ja")),IF('A | Basisdaten'!$M$24=$H$7, IF(H22&lt;&gt;"Ja", "", "Weitere_" &amp; COUNTIF($H$15:H22,"Ja"))))))</f>
        <v>0</v>
      </c>
    </row>
    <row r="23" spans="4:12" x14ac:dyDescent="0.25">
      <c r="D23" s="232"/>
      <c r="E23" s="146"/>
      <c r="F23" s="130"/>
      <c r="G23" s="130"/>
      <c r="H23" s="225"/>
      <c r="J23" t="b">
        <f>IF('A | Basisdaten'!$M$24=$E$7, IF(E23&lt;&gt;"Ja","", "Weitere_" &amp; COUNTIF($E$15:E23,"Ja")),IF('A | Basisdaten'!$M$24=$F$7, IF(F23&lt;&gt;"Ja","", "Weitere_" &amp; COUNTIF($F$15:F23,"Ja")),IF('A | Basisdaten'!$M$24=$G$7, IF(G23&lt;&gt;"Ja", "", "Weitere_" &amp; COUNTIF($G$15:G23,"Ja")),IF('A | Basisdaten'!$M$24=$H$7, IF(H23&lt;&gt;"Ja", "", "Weitere_" &amp; COUNTIF($H$15:H23,"Ja"))))))</f>
        <v>0</v>
      </c>
    </row>
    <row r="24" spans="4:12" x14ac:dyDescent="0.25">
      <c r="D24" s="232"/>
      <c r="E24" s="146"/>
      <c r="F24" s="130"/>
      <c r="G24" s="130"/>
      <c r="H24" s="225"/>
      <c r="J24" t="b">
        <f>IF('A | Basisdaten'!$M$24=$E$7, IF(E24&lt;&gt;"Ja","", "Weitere_" &amp; COUNTIF($E$15:E24,"Ja")),IF('A | Basisdaten'!$M$24=$F$7, IF(F24&lt;&gt;"Ja","", "Weitere_" &amp; COUNTIF($F$15:F24,"Ja")),IF('A | Basisdaten'!$M$24=$G$7, IF(G24&lt;&gt;"Ja", "", "Weitere_" &amp; COUNTIF($G$15:G24,"Ja")),IF('A | Basisdaten'!$M$24=$H$7, IF(H24&lt;&gt;"Ja", "", "Weitere_" &amp; COUNTIF($H$15:H24,"Ja"))))))</f>
        <v>0</v>
      </c>
    </row>
    <row r="25" spans="4:12" x14ac:dyDescent="0.25">
      <c r="D25" s="232"/>
      <c r="E25" s="146"/>
      <c r="F25" s="130"/>
      <c r="G25" s="130"/>
      <c r="H25" s="225"/>
      <c r="J25" t="b">
        <f>IF('A | Basisdaten'!$M$24=$E$7, IF(E25&lt;&gt;"Ja","", "Weitere_" &amp; COUNTIF($E$15:E25,"Ja")),IF('A | Basisdaten'!$M$24=$F$7, IF(F25&lt;&gt;"Ja","", "Weitere_" &amp; COUNTIF($F$15:F25,"Ja")),IF('A | Basisdaten'!$M$24=$G$7, IF(G25&lt;&gt;"Ja", "", "Weitere_" &amp; COUNTIF($G$15:G25,"Ja")),IF('A | Basisdaten'!$M$24=$H$7, IF(H25&lt;&gt;"Ja", "", "Weitere_" &amp; COUNTIF($H$15:H25,"Ja"))))))</f>
        <v>0</v>
      </c>
    </row>
    <row r="26" spans="4:12" x14ac:dyDescent="0.25">
      <c r="D26" s="232"/>
      <c r="E26" s="146"/>
      <c r="F26" s="130"/>
      <c r="G26" s="130"/>
      <c r="H26" s="225"/>
      <c r="J26" t="b">
        <f>IF('A | Basisdaten'!$M$24=$E$7, IF(E26&lt;&gt;"Ja","", "Weitere_" &amp; COUNTIF($E$15:E26,"Ja")),IF('A | Basisdaten'!$M$24=$F$7, IF(F26&lt;&gt;"Ja","", "Weitere_" &amp; COUNTIF($F$15:F26,"Ja")),IF('A | Basisdaten'!$M$24=$G$7, IF(G26&lt;&gt;"Ja", "", "Weitere_" &amp; COUNTIF($G$15:G26,"Ja")),IF('A | Basisdaten'!$M$24=$H$7, IF(H26&lt;&gt;"Ja", "", "Weitere_" &amp; COUNTIF($H$15:H26,"Ja"))))))</f>
        <v>0</v>
      </c>
    </row>
    <row r="27" spans="4:12" ht="15.75" thickBot="1" x14ac:dyDescent="0.3">
      <c r="D27" s="233"/>
      <c r="E27" s="147"/>
      <c r="F27" s="142"/>
      <c r="G27" s="142"/>
      <c r="H27" s="226"/>
      <c r="J27" t="b">
        <f>IF('A | Basisdaten'!$M$24=$E$7, IF(E27&lt;&gt;"Ja","", "Weitere_" &amp; COUNTIF($E$15:E27,"Ja")),IF('A | Basisdaten'!$M$24=$F$7, IF(F27&lt;&gt;"Ja","", "Weitere_" &amp; COUNTIF($F$15:F27,"Ja")),IF('A | Basisdaten'!$M$24=$G$7, IF(G27&lt;&gt;"Ja", "", "Weitere_" &amp; COUNTIF($G$15:G27,"Ja")),IF('A | Basisdaten'!$M$24=$H$7, IF(H27&lt;&gt;"Ja", "", "Weitere_" &amp; COUNTIF($H$15:H27,"Ja"))))))</f>
        <v>0</v>
      </c>
    </row>
    <row r="28" spans="4:12" x14ac:dyDescent="0.25">
      <c r="E28" s="160">
        <f>COUNTIF(E15:E27, "Ja")</f>
        <v>3</v>
      </c>
      <c r="F28" s="160">
        <f>COUNTIF(F15:F27, "Ja")</f>
        <v>6</v>
      </c>
      <c r="G28" s="160">
        <f>COUNTIF(G15:G27, "Ja")</f>
        <v>6</v>
      </c>
      <c r="H28" s="160">
        <f>COUNTIF(H15:H27, "Ja")</f>
        <v>6</v>
      </c>
    </row>
    <row r="31" spans="4:12" x14ac:dyDescent="0.25">
      <c r="D31" s="129"/>
      <c r="E31" s="129"/>
      <c r="F31" s="129"/>
      <c r="G31" s="129"/>
      <c r="H31" s="129"/>
    </row>
    <row r="32" spans="4:12" x14ac:dyDescent="0.25">
      <c r="D32" s="129"/>
      <c r="E32" s="129"/>
      <c r="F32" s="129"/>
      <c r="G32" s="129"/>
      <c r="H32" s="129"/>
    </row>
    <row r="33" spans="4:8" x14ac:dyDescent="0.25">
      <c r="D33" s="129"/>
      <c r="E33" s="129"/>
      <c r="F33" s="129"/>
      <c r="G33" s="129"/>
      <c r="H33" s="129"/>
    </row>
    <row r="34" spans="4:8" x14ac:dyDescent="0.25">
      <c r="D34" s="129"/>
      <c r="E34" s="129"/>
      <c r="F34" s="129"/>
      <c r="G34" s="129"/>
      <c r="H34" s="129"/>
    </row>
    <row r="35" spans="4:8" x14ac:dyDescent="0.25">
      <c r="D35" s="129"/>
      <c r="E35" s="129"/>
      <c r="F35" s="129"/>
      <c r="G35" s="129"/>
      <c r="H35" s="129"/>
    </row>
    <row r="36" spans="4:8" x14ac:dyDescent="0.25">
      <c r="D36" s="129"/>
      <c r="E36" s="129"/>
      <c r="F36" s="129"/>
      <c r="G36" s="129"/>
      <c r="H36" s="129"/>
    </row>
    <row r="37" spans="4:8" x14ac:dyDescent="0.25">
      <c r="D37" s="129"/>
      <c r="E37" s="129"/>
      <c r="F37" s="129"/>
      <c r="G37" s="129"/>
      <c r="H37" s="129"/>
    </row>
    <row r="38" spans="4:8" x14ac:dyDescent="0.25">
      <c r="D38" s="129"/>
      <c r="E38" s="129"/>
      <c r="F38" s="129"/>
      <c r="G38" s="129"/>
      <c r="H38" s="129"/>
    </row>
    <row r="39" spans="4:8" x14ac:dyDescent="0.25">
      <c r="D39" s="129"/>
      <c r="E39" s="129"/>
      <c r="F39" s="129"/>
      <c r="G39" s="129"/>
      <c r="H39" s="129"/>
    </row>
    <row r="40" spans="4:8" x14ac:dyDescent="0.25">
      <c r="D40" s="129"/>
      <c r="E40" s="129"/>
      <c r="F40" s="129"/>
      <c r="G40" s="129"/>
      <c r="H40" s="129"/>
    </row>
    <row r="41" spans="4:8" x14ac:dyDescent="0.25">
      <c r="D41" s="129"/>
      <c r="E41" s="129"/>
      <c r="F41" s="129"/>
      <c r="G41" s="129"/>
      <c r="H41" s="129"/>
    </row>
    <row r="42" spans="4:8" x14ac:dyDescent="0.25">
      <c r="D42" s="129"/>
      <c r="E42" s="129"/>
      <c r="F42" s="129"/>
      <c r="G42" s="129"/>
      <c r="H42" s="129"/>
    </row>
    <row r="43" spans="4:8" x14ac:dyDescent="0.25">
      <c r="D43" s="129"/>
      <c r="E43" s="129"/>
      <c r="F43" s="129"/>
      <c r="G43" s="129"/>
      <c r="H43" s="129"/>
    </row>
    <row r="44" spans="4:8" x14ac:dyDescent="0.25">
      <c r="D44" s="129"/>
      <c r="E44" s="129"/>
      <c r="F44" s="129"/>
      <c r="G44" s="129"/>
      <c r="H44" s="129"/>
    </row>
    <row r="45" spans="4:8" x14ac:dyDescent="0.25">
      <c r="D45" s="129"/>
      <c r="E45" s="129"/>
      <c r="F45" s="129"/>
      <c r="G45" s="129"/>
      <c r="H45" s="129"/>
    </row>
    <row r="46" spans="4:8" x14ac:dyDescent="0.25">
      <c r="D46" s="129"/>
      <c r="E46" s="129"/>
      <c r="F46" s="129"/>
      <c r="G46" s="129"/>
      <c r="H46" s="129"/>
    </row>
    <row r="47" spans="4:8" x14ac:dyDescent="0.25">
      <c r="D47" s="129"/>
      <c r="E47" s="129"/>
      <c r="F47" s="129"/>
      <c r="G47" s="129"/>
      <c r="H47" s="129"/>
    </row>
    <row r="48" spans="4:8" x14ac:dyDescent="0.25">
      <c r="D48" s="129"/>
      <c r="E48" s="129"/>
      <c r="F48" s="129"/>
      <c r="G48" s="129"/>
      <c r="H48" s="129"/>
    </row>
    <row r="49" spans="4:8" x14ac:dyDescent="0.25">
      <c r="D49" s="129"/>
      <c r="E49" s="129"/>
      <c r="F49" s="129"/>
      <c r="G49" s="129"/>
      <c r="H49" s="129"/>
    </row>
  </sheetData>
  <mergeCells count="4">
    <mergeCell ref="E4:E6"/>
    <mergeCell ref="F4:F6"/>
    <mergeCell ref="G4:G6"/>
    <mergeCell ref="H4:H6"/>
  </mergeCells>
  <conditionalFormatting sqref="D8:D13 D15:D27">
    <cfRule type="expression" dxfId="56" priority="3">
      <formula>IF(D8&lt;&gt;"", TRUE,FALSE)</formula>
    </cfRule>
  </conditionalFormatting>
  <conditionalFormatting sqref="E8:H13 E15:H27">
    <cfRule type="expression" dxfId="55" priority="1">
      <formula>IF(_xlfn.ISFORMULA(E8),TRUE,FALSE)</formula>
    </cfRule>
    <cfRule type="expression" dxfId="54" priority="2">
      <formula>IF(OR(E8="Ja", E8="Nein"),TRUE,FALSE)</formula>
    </cfRule>
  </conditionalFormatting>
  <dataValidations count="1">
    <dataValidation type="list" allowBlank="1" showInputMessage="1" showErrorMessage="1" sqref="E7:H7">
      <formula1>listAntragsstellerArt</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AU21"/>
  <sheetViews>
    <sheetView showGridLines="0" topLeftCell="N1" workbookViewId="0">
      <selection activeCell="S10" sqref="S10"/>
    </sheetView>
  </sheetViews>
  <sheetFormatPr baseColWidth="10" defaultColWidth="8.5703125" defaultRowHeight="15" x14ac:dyDescent="0.25"/>
  <cols>
    <col min="1" max="2" width="5.5703125" customWidth="1"/>
    <col min="3" max="3" width="30.5703125" customWidth="1"/>
    <col min="4" max="4" width="5.5703125" customWidth="1"/>
    <col min="5" max="5" width="30.5703125" customWidth="1"/>
    <col min="6" max="6" width="5.5703125" customWidth="1"/>
    <col min="7" max="7" width="30.5703125" customWidth="1"/>
    <col min="8" max="8" width="5.5703125" customWidth="1"/>
    <col min="9" max="9" width="30.5703125" customWidth="1"/>
    <col min="10" max="10" width="5.5703125" customWidth="1"/>
    <col min="11" max="11" width="30.5703125" customWidth="1"/>
    <col min="12" max="12" width="5.5703125" customWidth="1"/>
    <col min="13" max="13" width="30.5703125" customWidth="1"/>
    <col min="14" max="14" width="5.5703125" customWidth="1"/>
    <col min="15" max="15" width="30.5703125" customWidth="1"/>
    <col min="16" max="16" width="5.5703125" customWidth="1"/>
    <col min="17" max="17" width="30.5703125" style="288" customWidth="1"/>
    <col min="18" max="18" width="5.5703125" style="288" customWidth="1"/>
    <col min="19" max="19" width="30.5703125" customWidth="1"/>
    <col min="20" max="20" width="5.5703125" customWidth="1"/>
    <col min="21" max="21" width="30.5703125" customWidth="1"/>
    <col min="22" max="22" width="5.5703125" customWidth="1"/>
    <col min="23" max="23" width="30.5703125" customWidth="1"/>
    <col min="24" max="24" width="5.5703125" customWidth="1"/>
    <col min="25" max="25" width="30.5703125" customWidth="1"/>
    <col min="26" max="26" width="5.5703125" customWidth="1"/>
    <col min="27" max="27" width="30.5703125" customWidth="1"/>
    <col min="28" max="28" width="5.5703125" customWidth="1"/>
    <col min="29" max="29" width="26.42578125" customWidth="1"/>
    <col min="30" max="30" width="5.5703125" customWidth="1"/>
    <col min="31" max="31" width="30.5703125" customWidth="1"/>
    <col min="32" max="32" width="5.5703125" customWidth="1"/>
    <col min="33" max="33" width="27.5703125" customWidth="1"/>
    <col min="34" max="34" width="5.5703125" customWidth="1"/>
    <col min="35" max="35" width="30.5703125" customWidth="1"/>
    <col min="36" max="36" width="5.5703125" customWidth="1"/>
    <col min="37" max="37" width="30.5703125" customWidth="1"/>
    <col min="38" max="38" width="5.5703125" customWidth="1"/>
    <col min="39" max="39" width="30.5703125" customWidth="1"/>
    <col min="40" max="40" width="5.5703125" customWidth="1"/>
    <col min="41" max="41" width="30.5703125" customWidth="1"/>
    <col min="42" max="42" width="5.5703125" customWidth="1"/>
    <col min="43" max="43" width="30.5703125" customWidth="1"/>
    <col min="45" max="45" width="30.5703125" customWidth="1"/>
    <col min="47" max="47" width="30.5703125" style="288" customWidth="1"/>
  </cols>
  <sheetData>
    <row r="2" spans="2:47" ht="19.5" thickBot="1" x14ac:dyDescent="0.3">
      <c r="B2" s="40" t="s">
        <v>98</v>
      </c>
      <c r="C2" s="41"/>
      <c r="D2" s="41"/>
      <c r="E2" s="41"/>
      <c r="F2" s="41"/>
      <c r="G2" s="41"/>
      <c r="H2" s="42"/>
      <c r="I2" s="43"/>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row>
    <row r="3" spans="2:47" x14ac:dyDescent="0.25">
      <c r="M3" s="609" t="s">
        <v>207</v>
      </c>
      <c r="N3" s="609"/>
      <c r="O3" s="609"/>
    </row>
    <row r="4" spans="2:47" ht="30" x14ac:dyDescent="0.25">
      <c r="C4" s="7" t="s">
        <v>7</v>
      </c>
      <c r="E4" s="7" t="s">
        <v>128</v>
      </c>
      <c r="G4" s="7" t="s">
        <v>6</v>
      </c>
      <c r="I4" s="6" t="s">
        <v>97</v>
      </c>
      <c r="K4" s="7" t="s">
        <v>43</v>
      </c>
      <c r="M4" s="7" t="s">
        <v>206</v>
      </c>
      <c r="O4" s="7" t="s">
        <v>208</v>
      </c>
      <c r="Q4" s="7" t="s">
        <v>356</v>
      </c>
      <c r="S4" s="1" t="s">
        <v>171</v>
      </c>
      <c r="U4" s="1" t="s">
        <v>311</v>
      </c>
      <c r="W4" s="1" t="s">
        <v>329</v>
      </c>
      <c r="Y4" s="1" t="s">
        <v>197</v>
      </c>
      <c r="AA4" s="1" t="s">
        <v>12</v>
      </c>
      <c r="AC4" s="7" t="s">
        <v>29</v>
      </c>
      <c r="AE4" s="7" t="s">
        <v>30</v>
      </c>
      <c r="AG4" s="7" t="s">
        <v>31</v>
      </c>
      <c r="AI4" s="7" t="s">
        <v>32</v>
      </c>
      <c r="AK4" s="7" t="s">
        <v>263</v>
      </c>
      <c r="AM4" s="7" t="s">
        <v>141</v>
      </c>
      <c r="AN4" s="7"/>
      <c r="AO4" s="7" t="s">
        <v>142</v>
      </c>
      <c r="AQ4" s="7" t="s">
        <v>99</v>
      </c>
      <c r="AS4" s="7" t="s">
        <v>126</v>
      </c>
      <c r="AU4" s="289" t="s">
        <v>356</v>
      </c>
    </row>
    <row r="5" spans="2:47" ht="15" customHeight="1" x14ac:dyDescent="0.25">
      <c r="C5" s="6" t="s">
        <v>0</v>
      </c>
      <c r="E5" s="6" t="s">
        <v>0</v>
      </c>
      <c r="G5" s="91" t="s">
        <v>0</v>
      </c>
      <c r="I5" s="6" t="s">
        <v>0</v>
      </c>
      <c r="K5" s="3" t="s">
        <v>0</v>
      </c>
      <c r="M5" s="3" t="s">
        <v>0</v>
      </c>
      <c r="O5" s="3" t="s">
        <v>0</v>
      </c>
      <c r="Q5" s="290" t="s">
        <v>0</v>
      </c>
      <c r="S5" t="s">
        <v>0</v>
      </c>
      <c r="U5" t="s">
        <v>0</v>
      </c>
      <c r="W5" t="s">
        <v>0</v>
      </c>
      <c r="Y5" t="s">
        <v>0</v>
      </c>
      <c r="AA5" s="2" t="s">
        <v>13</v>
      </c>
      <c r="AC5" s="6" t="s">
        <v>0</v>
      </c>
      <c r="AE5" s="6" t="s">
        <v>0</v>
      </c>
      <c r="AG5" s="6" t="s">
        <v>0</v>
      </c>
      <c r="AI5" t="s">
        <v>0</v>
      </c>
      <c r="AK5" t="s">
        <v>0</v>
      </c>
      <c r="AM5" s="6" t="s">
        <v>0</v>
      </c>
      <c r="AN5" s="6"/>
      <c r="AO5" s="6" t="s">
        <v>0</v>
      </c>
      <c r="AQ5" s="6" t="s">
        <v>0</v>
      </c>
      <c r="AS5" s="6" t="s">
        <v>0</v>
      </c>
      <c r="AU5" s="290" t="s">
        <v>0</v>
      </c>
    </row>
    <row r="6" spans="2:47" ht="60" customHeight="1" x14ac:dyDescent="0.25">
      <c r="C6" s="6" t="s">
        <v>157</v>
      </c>
      <c r="E6" s="6" t="s">
        <v>137</v>
      </c>
      <c r="G6" s="93" t="s">
        <v>103</v>
      </c>
      <c r="I6" s="6" t="s">
        <v>1</v>
      </c>
      <c r="K6" s="91" t="s">
        <v>132</v>
      </c>
      <c r="M6" s="93" t="s">
        <v>209</v>
      </c>
      <c r="O6" s="93" t="s">
        <v>199</v>
      </c>
      <c r="Q6" s="106" t="s">
        <v>362</v>
      </c>
      <c r="S6" t="s">
        <v>232</v>
      </c>
      <c r="U6" t="s">
        <v>232</v>
      </c>
      <c r="W6" t="s">
        <v>232</v>
      </c>
      <c r="Y6" t="s">
        <v>232</v>
      </c>
      <c r="AA6" s="2" t="s">
        <v>14</v>
      </c>
      <c r="AC6" s="6" t="s">
        <v>26</v>
      </c>
      <c r="AE6" s="6" t="s">
        <v>25</v>
      </c>
      <c r="AG6" s="6" t="s">
        <v>153</v>
      </c>
      <c r="AI6" t="s">
        <v>33</v>
      </c>
      <c r="AK6" t="s">
        <v>338</v>
      </c>
      <c r="AM6" s="93" t="s">
        <v>114</v>
      </c>
      <c r="AN6" s="93"/>
      <c r="AO6" s="93" t="s">
        <v>146</v>
      </c>
      <c r="AQ6" s="6" t="s">
        <v>25</v>
      </c>
      <c r="AS6" s="106" t="s">
        <v>18</v>
      </c>
      <c r="AU6" s="106" t="s">
        <v>362</v>
      </c>
    </row>
    <row r="7" spans="2:47" ht="90" x14ac:dyDescent="0.25">
      <c r="C7" s="6" t="s">
        <v>137</v>
      </c>
      <c r="E7" s="6" t="s">
        <v>138</v>
      </c>
      <c r="G7" s="93" t="s">
        <v>104</v>
      </c>
      <c r="I7" s="6" t="s">
        <v>2</v>
      </c>
      <c r="K7" s="91" t="s">
        <v>124</v>
      </c>
      <c r="M7" s="93" t="s">
        <v>199</v>
      </c>
      <c r="O7" s="93" t="s">
        <v>200</v>
      </c>
      <c r="Q7" s="106" t="s">
        <v>363</v>
      </c>
      <c r="S7" s="300"/>
      <c r="U7" t="s">
        <v>312</v>
      </c>
      <c r="W7" t="s">
        <v>10</v>
      </c>
      <c r="Y7" t="s">
        <v>10</v>
      </c>
      <c r="AA7" s="2" t="s">
        <v>15</v>
      </c>
      <c r="AC7" s="6" t="s">
        <v>24</v>
      </c>
      <c r="AE7" s="6" t="s">
        <v>23</v>
      </c>
      <c r="AG7" s="6" t="s">
        <v>21</v>
      </c>
      <c r="AI7" t="s">
        <v>37</v>
      </c>
      <c r="AK7" t="s">
        <v>264</v>
      </c>
      <c r="AM7" s="93" t="s">
        <v>378</v>
      </c>
      <c r="AN7" s="93"/>
      <c r="AO7" s="93" t="s">
        <v>347</v>
      </c>
      <c r="AS7" s="107" t="s">
        <v>80</v>
      </c>
      <c r="AU7" s="106" t="s">
        <v>363</v>
      </c>
    </row>
    <row r="8" spans="2:47" ht="90" x14ac:dyDescent="0.25">
      <c r="C8" s="6" t="s">
        <v>138</v>
      </c>
      <c r="G8" s="93" t="s">
        <v>5</v>
      </c>
      <c r="K8" s="91" t="s">
        <v>134</v>
      </c>
      <c r="M8" s="93" t="s">
        <v>200</v>
      </c>
      <c r="O8" s="93" t="s">
        <v>321</v>
      </c>
      <c r="Q8" s="106" t="s">
        <v>357</v>
      </c>
      <c r="U8" s="90"/>
      <c r="W8" t="s">
        <v>330</v>
      </c>
      <c r="AA8" s="2" t="s">
        <v>16</v>
      </c>
      <c r="AC8" s="6" t="s">
        <v>22</v>
      </c>
      <c r="AG8" s="6" t="s">
        <v>393</v>
      </c>
      <c r="AI8" t="s">
        <v>34</v>
      </c>
      <c r="AK8" t="s">
        <v>265</v>
      </c>
      <c r="AM8" s="93" t="s">
        <v>379</v>
      </c>
      <c r="AN8" s="93"/>
      <c r="AO8" s="93" t="s">
        <v>144</v>
      </c>
      <c r="AS8" s="107" t="s">
        <v>79</v>
      </c>
      <c r="AU8" s="106" t="s">
        <v>357</v>
      </c>
    </row>
    <row r="9" spans="2:47" ht="75" x14ac:dyDescent="0.25">
      <c r="C9" s="222" t="s">
        <v>310</v>
      </c>
      <c r="G9" s="93" t="s">
        <v>105</v>
      </c>
      <c r="K9" s="91" t="s">
        <v>133</v>
      </c>
      <c r="M9" s="93" t="s">
        <v>201</v>
      </c>
      <c r="O9" s="93" t="s">
        <v>202</v>
      </c>
      <c r="Q9" s="106" t="s">
        <v>364</v>
      </c>
      <c r="S9" s="90" t="s">
        <v>368</v>
      </c>
      <c r="U9" s="90"/>
      <c r="W9" s="90"/>
      <c r="Y9" s="90"/>
      <c r="AA9" s="2" t="s">
        <v>17</v>
      </c>
      <c r="AI9" t="s">
        <v>35</v>
      </c>
      <c r="AK9" t="s">
        <v>266</v>
      </c>
      <c r="AM9" s="93" t="s">
        <v>380</v>
      </c>
      <c r="AN9" s="93"/>
      <c r="AO9" s="93" t="s">
        <v>346</v>
      </c>
      <c r="AQ9" s="92"/>
      <c r="AU9" s="106" t="s">
        <v>364</v>
      </c>
    </row>
    <row r="10" spans="2:47" ht="90" x14ac:dyDescent="0.25">
      <c r="G10" s="63" t="s">
        <v>106</v>
      </c>
      <c r="K10" s="91" t="s">
        <v>115</v>
      </c>
      <c r="M10" s="93" t="s">
        <v>202</v>
      </c>
      <c r="O10" s="93" t="s">
        <v>203</v>
      </c>
      <c r="Q10" s="106" t="s">
        <v>367</v>
      </c>
      <c r="S10" s="90"/>
      <c r="U10" s="90"/>
      <c r="W10" s="90"/>
      <c r="Y10" s="90"/>
      <c r="AI10" t="s">
        <v>36</v>
      </c>
      <c r="AK10" t="s">
        <v>267</v>
      </c>
      <c r="AM10" s="93" t="s">
        <v>381</v>
      </c>
      <c r="AN10" s="93"/>
      <c r="AO10" s="93" t="s">
        <v>145</v>
      </c>
      <c r="AQ10" s="92"/>
      <c r="AU10" s="106" t="s">
        <v>367</v>
      </c>
    </row>
    <row r="11" spans="2:47" ht="60" x14ac:dyDescent="0.25">
      <c r="G11" s="63" t="s">
        <v>107</v>
      </c>
      <c r="M11" s="93" t="s">
        <v>203</v>
      </c>
      <c r="O11" s="93" t="s">
        <v>204</v>
      </c>
      <c r="Q11" s="106" t="s">
        <v>361</v>
      </c>
      <c r="S11" s="90"/>
      <c r="U11" s="90"/>
      <c r="W11" s="90"/>
      <c r="Y11" s="90"/>
      <c r="AK11" t="s">
        <v>268</v>
      </c>
      <c r="AM11" s="93"/>
      <c r="AN11" s="93"/>
      <c r="AO11" s="93" t="s">
        <v>143</v>
      </c>
      <c r="AQ11" s="92"/>
      <c r="AU11" s="106" t="s">
        <v>361</v>
      </c>
    </row>
    <row r="12" spans="2:47" x14ac:dyDescent="0.25">
      <c r="G12" s="63" t="s">
        <v>3</v>
      </c>
      <c r="M12" s="93" t="s">
        <v>204</v>
      </c>
      <c r="O12" s="93" t="s">
        <v>205</v>
      </c>
      <c r="Q12" s="106" t="s">
        <v>359</v>
      </c>
      <c r="S12" s="90"/>
      <c r="U12" s="90"/>
      <c r="W12" s="90"/>
      <c r="Y12" s="90"/>
      <c r="AK12" t="s">
        <v>269</v>
      </c>
      <c r="AQ12" s="92"/>
      <c r="AU12" s="106" t="s">
        <v>359</v>
      </c>
    </row>
    <row r="13" spans="2:47" x14ac:dyDescent="0.25">
      <c r="G13" s="63" t="s">
        <v>108</v>
      </c>
      <c r="M13" s="93" t="s">
        <v>205</v>
      </c>
      <c r="O13" s="3" t="s">
        <v>283</v>
      </c>
      <c r="Q13" s="106" t="s">
        <v>358</v>
      </c>
      <c r="S13" s="90"/>
      <c r="Y13" s="90"/>
      <c r="AK13" t="s">
        <v>259</v>
      </c>
      <c r="AQ13" s="92"/>
      <c r="AU13" s="106" t="s">
        <v>358</v>
      </c>
    </row>
    <row r="14" spans="2:47" x14ac:dyDescent="0.25">
      <c r="G14" s="63" t="s">
        <v>109</v>
      </c>
      <c r="M14" s="3" t="s">
        <v>283</v>
      </c>
      <c r="Q14" s="106" t="s">
        <v>360</v>
      </c>
      <c r="AK14" t="s">
        <v>270</v>
      </c>
      <c r="AU14" s="106" t="s">
        <v>360</v>
      </c>
    </row>
    <row r="15" spans="2:47" ht="30" x14ac:dyDescent="0.25">
      <c r="G15" s="63" t="s">
        <v>110</v>
      </c>
      <c r="Q15" s="106" t="s">
        <v>365</v>
      </c>
      <c r="AK15" t="s">
        <v>337</v>
      </c>
      <c r="AU15" s="106" t="s">
        <v>365</v>
      </c>
    </row>
    <row r="16" spans="2:47" x14ac:dyDescent="0.25">
      <c r="G16" s="63" t="s">
        <v>4</v>
      </c>
      <c r="Q16" s="106" t="s">
        <v>366</v>
      </c>
      <c r="AK16" t="s">
        <v>271</v>
      </c>
      <c r="AU16" s="106" t="s">
        <v>366</v>
      </c>
    </row>
    <row r="17" spans="7:37" ht="30" x14ac:dyDescent="0.25">
      <c r="G17" s="63" t="s">
        <v>345</v>
      </c>
      <c r="AK17" t="s">
        <v>272</v>
      </c>
    </row>
    <row r="18" spans="7:37" ht="30" x14ac:dyDescent="0.25">
      <c r="G18" s="63" t="s">
        <v>111</v>
      </c>
      <c r="AK18" t="s">
        <v>273</v>
      </c>
    </row>
    <row r="19" spans="7:37" ht="30" x14ac:dyDescent="0.25">
      <c r="G19" s="63" t="s">
        <v>112</v>
      </c>
      <c r="AK19" t="s">
        <v>274</v>
      </c>
    </row>
    <row r="20" spans="7:37" x14ac:dyDescent="0.25">
      <c r="G20" s="63" t="s">
        <v>113</v>
      </c>
      <c r="AK20" t="s">
        <v>275</v>
      </c>
    </row>
    <row r="21" spans="7:37" x14ac:dyDescent="0.25">
      <c r="AK21" t="s">
        <v>276</v>
      </c>
    </row>
  </sheetData>
  <mergeCells count="1">
    <mergeCell ref="M3:O3"/>
  </mergeCells>
  <pageMargins left="0.7" right="0.7" top="0.75" bottom="0.75" header="0.3" footer="0.3"/>
  <pageSetup orientation="portrait" r:id="rId1"/>
  <tableParts count="2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233</vt:i4>
      </vt:variant>
    </vt:vector>
  </HeadingPairs>
  <TitlesOfParts>
    <vt:vector size="242" baseType="lpstr">
      <vt:lpstr>ANLEITUNG</vt:lpstr>
      <vt:lpstr>A | Basisdaten</vt:lpstr>
      <vt:lpstr>B | Arbeitsplan</vt:lpstr>
      <vt:lpstr>C | Zeitplan</vt:lpstr>
      <vt:lpstr>D | Ressourcenplan</vt:lpstr>
      <vt:lpstr>E | Bestätigungen</vt:lpstr>
      <vt:lpstr>F | Anlagen</vt:lpstr>
      <vt:lpstr>Anlagen-Matrix</vt:lpstr>
      <vt:lpstr>Auswahl</vt:lpstr>
      <vt:lpstr>'Anlagen-Matrix'!_ftn1</vt:lpstr>
      <vt:lpstr>'Anlagen-Matrix'!_ftn2</vt:lpstr>
      <vt:lpstr>'Anlagen-Matrix'!_ftn4</vt:lpstr>
      <vt:lpstr>'Anlagen-Matrix'!_ftn5</vt:lpstr>
      <vt:lpstr>'Anlagen-Matrix'!_ftn7</vt:lpstr>
      <vt:lpstr>'Anlagen-Matrix'!_ftn8</vt:lpstr>
      <vt:lpstr>'Anlagen-Matrix'!_ftn9</vt:lpstr>
      <vt:lpstr>'Anlagen-Matrix'!_ftnref4</vt:lpstr>
      <vt:lpstr>'Anlagen-Matrix'!_ftnref7</vt:lpstr>
      <vt:lpstr>'A | Basisdaten'!Druckbereich</vt:lpstr>
      <vt:lpstr>ANLEITUNG!Druckbereich</vt:lpstr>
      <vt:lpstr>'B | Arbeitsplan'!Druckbereich</vt:lpstr>
      <vt:lpstr>'C | Zeitplan'!Druckbereich</vt:lpstr>
      <vt:lpstr>'D | Ressourcenplan'!Druckbereich</vt:lpstr>
      <vt:lpstr>'E | Bestätigungen'!Druckbereich</vt:lpstr>
      <vt:lpstr>'F | Anlagen'!Druckbereich</vt:lpstr>
      <vt:lpstr>'A | Basisdaten'!Drucktitel</vt:lpstr>
      <vt:lpstr>'B | Arbeitsplan'!Drucktitel</vt:lpstr>
      <vt:lpstr>'C | Zeitplan'!Drucktitel</vt:lpstr>
      <vt:lpstr>'D | Ressourcenplan'!Drucktitel</vt:lpstr>
      <vt:lpstr>'E | Bestätigungen'!Drucktitel</vt:lpstr>
      <vt:lpstr>'F | Anlagen'!Drucktitel</vt:lpstr>
      <vt:lpstr>EingabeZelleXYZ</vt:lpstr>
      <vt:lpstr>feldAnlagenKommentare</vt:lpstr>
      <vt:lpstr>feldAnmerkungenÖffentlichkeitsarbeit</vt:lpstr>
      <vt:lpstr>feldAnpassungskonzept</vt:lpstr>
      <vt:lpstr>feldAnzahlEinrichtungen</vt:lpstr>
      <vt:lpstr>feldAnzahlPersonenDauerhaft</vt:lpstr>
      <vt:lpstr>feldAnzahlPersonenMitarbeiter</vt:lpstr>
      <vt:lpstr>feldAnzahlPersonenTemporär</vt:lpstr>
      <vt:lpstr>feldAP1Beginn</vt:lpstr>
      <vt:lpstr>feldAP1Bestätigung</vt:lpstr>
      <vt:lpstr>feldAP1Ende</vt:lpstr>
      <vt:lpstr>feldAP2Beginn</vt:lpstr>
      <vt:lpstr>feldAP2Beratungstage</vt:lpstr>
      <vt:lpstr>feldAP2Ende</vt:lpstr>
      <vt:lpstr>feldAP2Gesamtausgaben</vt:lpstr>
      <vt:lpstr>feldAP2Tagessatz</vt:lpstr>
      <vt:lpstr>feldAP3Beginn</vt:lpstr>
      <vt:lpstr>feldAP3Ende</vt:lpstr>
      <vt:lpstr>feldAP3Gesamtausgaben</vt:lpstr>
      <vt:lpstr>feldAP3Tagessatz</vt:lpstr>
      <vt:lpstr>feldAP4Beginn</vt:lpstr>
      <vt:lpstr>feldAP4Beratungstage</vt:lpstr>
      <vt:lpstr>feldAP4Ende</vt:lpstr>
      <vt:lpstr>feldAP4Gesamtausgaben</vt:lpstr>
      <vt:lpstr>feldAP4Tagessatz</vt:lpstr>
      <vt:lpstr>feldAP5Beginn</vt:lpstr>
      <vt:lpstr>feldAP5Beratungstage</vt:lpstr>
      <vt:lpstr>feldAP5Ende</vt:lpstr>
      <vt:lpstr>feldAP5Gesamtausgaben</vt:lpstr>
      <vt:lpstr>feldAP5Tagessatz</vt:lpstr>
      <vt:lpstr>feldAP6Beginn</vt:lpstr>
      <vt:lpstr>feldAP6Beratungstage</vt:lpstr>
      <vt:lpstr>feldAP6Ende</vt:lpstr>
      <vt:lpstr>feldAP6Gesamtausgaben</vt:lpstr>
      <vt:lpstr>feldAP6Tagessatz</vt:lpstr>
      <vt:lpstr>feldAP7Beginn</vt:lpstr>
      <vt:lpstr>feldAP7Beratungstage</vt:lpstr>
      <vt:lpstr>feldAP7Ende</vt:lpstr>
      <vt:lpstr>feldAP7Gesamtausgaben</vt:lpstr>
      <vt:lpstr>feldAP7Tagessatz</vt:lpstr>
      <vt:lpstr>feldAP7Titel</vt:lpstr>
      <vt:lpstr>feldAP8Beginn</vt:lpstr>
      <vt:lpstr>feldAP8Beratungstage</vt:lpstr>
      <vt:lpstr>feldAP8Ende</vt:lpstr>
      <vt:lpstr>feldAP8Gesamtausgaben</vt:lpstr>
      <vt:lpstr>feldAP8Tagessatz</vt:lpstr>
      <vt:lpstr>feldAP8Titel</vt:lpstr>
      <vt:lpstr>feldAP9Beginn</vt:lpstr>
      <vt:lpstr>feldAP9Beratungstage</vt:lpstr>
      <vt:lpstr>feldAP9Ende</vt:lpstr>
      <vt:lpstr>feldAP9Gesamtausgaben</vt:lpstr>
      <vt:lpstr>feldAP9Tagessatz</vt:lpstr>
      <vt:lpstr>feldAP9Titel</vt:lpstr>
      <vt:lpstr>feldAPBeratungstageGesamt</vt:lpstr>
      <vt:lpstr>feldAPGesamtausgaben</vt:lpstr>
      <vt:lpstr>feldArtEinrichtung</vt:lpstr>
      <vt:lpstr>feldBeantragteMittel</vt:lpstr>
      <vt:lpstr>feldBegründungFörderquote</vt:lpstr>
      <vt:lpstr>feldBestätigungenAdministration</vt:lpstr>
      <vt:lpstr>feldBestätigungenBeihilfrecht</vt:lpstr>
      <vt:lpstr>feldBestätigungenEigenmittel</vt:lpstr>
      <vt:lpstr>feldBestätigungenExcelPDFAbgleich</vt:lpstr>
      <vt:lpstr>feldBestätigungenFördermittelEU</vt:lpstr>
      <vt:lpstr>feldBestätigungenInsolvenz</vt:lpstr>
      <vt:lpstr>feldBestätigungenMaßnahmenFreiwillig</vt:lpstr>
      <vt:lpstr>feldBestätigungenMaßnahmenNichtBegonnen</vt:lpstr>
      <vt:lpstr>feldBestätigungenMaßnahmenVergabe</vt:lpstr>
      <vt:lpstr>feldBestätigungenMaßnahmenVergabe2</vt:lpstr>
      <vt:lpstr>feldBestätigungenMaßnahmenVoraussetzungen</vt:lpstr>
      <vt:lpstr>feldBestätigungenRechtlichSelbstständig</vt:lpstr>
      <vt:lpstr>feldBestätigungenWirtschaftlicherVorteil</vt:lpstr>
      <vt:lpstr>feldBestätigungenWirtschaftlicherVorteilKommentar</vt:lpstr>
      <vt:lpstr>feldBestätigungenZwischenstaatlichDienstleitung</vt:lpstr>
      <vt:lpstr>feldBestätigungenZwischenstaatlichGeographie</vt:lpstr>
      <vt:lpstr>feldBetroffenheitKlimawandel</vt:lpstr>
      <vt:lpstr>feldBlattVollständigA</vt:lpstr>
      <vt:lpstr>feldBlattVollständigB</vt:lpstr>
      <vt:lpstr>feldBlattVollständigC</vt:lpstr>
      <vt:lpstr>feldBlattVollständigD</vt:lpstr>
      <vt:lpstr>feldBlattVollständigE</vt:lpstr>
      <vt:lpstr>feldBlattVollständigF</vt:lpstr>
      <vt:lpstr>feldBundesland</vt:lpstr>
      <vt:lpstr>feldDauer</vt:lpstr>
      <vt:lpstr>feldEigenmittel</vt:lpstr>
      <vt:lpstr>feldErläuterungProjektlaufzeit</vt:lpstr>
      <vt:lpstr>feldErreichbareEinrichtungen</vt:lpstr>
      <vt:lpstr>feldFinanzschwach</vt:lpstr>
      <vt:lpstr>feldFörderquote</vt:lpstr>
      <vt:lpstr>feldGeographischeAusbreitung</vt:lpstr>
      <vt:lpstr>feldGesamtausgabenÖffentlichkeitsarbeit</vt:lpstr>
      <vt:lpstr>feldGesamtmittel</vt:lpstr>
      <vt:lpstr>feldHausnummer</vt:lpstr>
      <vt:lpstr>feldKlimaanpassungAusganssituation</vt:lpstr>
      <vt:lpstr>feldKlimaanpassungZielwert</vt:lpstr>
      <vt:lpstr>feldKlimafolgeHitze</vt:lpstr>
      <vt:lpstr>feldKlimafolgeStarkregen</vt:lpstr>
      <vt:lpstr>feldKlimafolgeStarkwind</vt:lpstr>
      <vt:lpstr>feldKlimafolgeTrockenheit</vt:lpstr>
      <vt:lpstr>feldKlimafolgeÜberschwemmung</vt:lpstr>
      <vt:lpstr>feldKurzvorstellung</vt:lpstr>
      <vt:lpstr>feldNameAntragsstellende</vt:lpstr>
      <vt:lpstr>feldNameEinrichtung</vt:lpstr>
      <vt:lpstr>feldNetzwerkAnzahlEinrichtungen1</vt:lpstr>
      <vt:lpstr>feldNetzwerkAnzahlEinrichtungen2</vt:lpstr>
      <vt:lpstr>feldNetzwerkAnzahlEinrichtungen3</vt:lpstr>
      <vt:lpstr>feldNetzwerkAnzahlEinrichtungen4</vt:lpstr>
      <vt:lpstr>feldNetzwerkAnzahlEinrichtungen5</vt:lpstr>
      <vt:lpstr>feldNetzwerkart1</vt:lpstr>
      <vt:lpstr>feldNetzwerkart2</vt:lpstr>
      <vt:lpstr>feldNetzwerkart3</vt:lpstr>
      <vt:lpstr>feldNetzwerkart4</vt:lpstr>
      <vt:lpstr>feldNetzwerkart5</vt:lpstr>
      <vt:lpstr>feldNetzwerkartWohlfahrtsverband1</vt:lpstr>
      <vt:lpstr>feldNetzwerkartWohlfahrtsverband2</vt:lpstr>
      <vt:lpstr>feldNetzwerkartWohlfahrtsverband3</vt:lpstr>
      <vt:lpstr>feldNetzwerkartWohlfahrtsverband4</vt:lpstr>
      <vt:lpstr>feldNetzwerkartWohlfahrtsverband5</vt:lpstr>
      <vt:lpstr>feldNetzwerkGeographischeAusdehnung1</vt:lpstr>
      <vt:lpstr>feldNetzwerkGeographischeAusdehnung2</vt:lpstr>
      <vt:lpstr>feldNetzwerkGeographischeAusdehnung3</vt:lpstr>
      <vt:lpstr>feldNetzwerkGeographischeAusdehnung4</vt:lpstr>
      <vt:lpstr>feldNetzwerkGeographischeAusdehnung5</vt:lpstr>
      <vt:lpstr>feldNetzwerkName1</vt:lpstr>
      <vt:lpstr>feldNetzwerkName2</vt:lpstr>
      <vt:lpstr>feldNetzwerkName3</vt:lpstr>
      <vt:lpstr>feldNetzwerkName4</vt:lpstr>
      <vt:lpstr>feldNetzwerkName5</vt:lpstr>
      <vt:lpstr>feldNetzwerkVerbreitung1</vt:lpstr>
      <vt:lpstr>feldNetzwerkVerbreitung2</vt:lpstr>
      <vt:lpstr>feldNetzwerkVerbreitung3</vt:lpstr>
      <vt:lpstr>feldNetzwerkVerbreitung4</vt:lpstr>
      <vt:lpstr>feldNetzwerkVerbreitung5</vt:lpstr>
      <vt:lpstr>feldNetzwerkVerbreitungskanäle1</vt:lpstr>
      <vt:lpstr>feldNetzwerkVerbreitungskanäle2</vt:lpstr>
      <vt:lpstr>feldNetzwerkVerbreitungskanäle3</vt:lpstr>
      <vt:lpstr>feldNetzwerkVerbreitungskanäle4</vt:lpstr>
      <vt:lpstr>feldNetzwerkVerbreitungskanäle5</vt:lpstr>
      <vt:lpstr>feldOnlineKennung</vt:lpstr>
      <vt:lpstr>feldPflichtanlage1Bestätigung</vt:lpstr>
      <vt:lpstr>feldPflichtanlage1Titel</vt:lpstr>
      <vt:lpstr>feldPflichtanlage2Bestätigung</vt:lpstr>
      <vt:lpstr>feldPflichtanlage2Titel</vt:lpstr>
      <vt:lpstr>feldPflichtanlage3Bestätigung</vt:lpstr>
      <vt:lpstr>feldPflichtanlage3Titel</vt:lpstr>
      <vt:lpstr>feldPflichtanlage4Bestätigung</vt:lpstr>
      <vt:lpstr>feldPflichtanlage4Titel</vt:lpstr>
      <vt:lpstr>feldPflichtanlage5Bestätigung</vt:lpstr>
      <vt:lpstr>feldPflichtanlage5Titel</vt:lpstr>
      <vt:lpstr>feldPflichtanlage6Bestätigung</vt:lpstr>
      <vt:lpstr>feldPflichtanlage6Titel</vt:lpstr>
      <vt:lpstr>feldPLZ</vt:lpstr>
      <vt:lpstr>feldProfiDienstreisen</vt:lpstr>
      <vt:lpstr>feldProfiSachausgaben</vt:lpstr>
      <vt:lpstr>feldProfiVergabeVonAufträgen</vt:lpstr>
      <vt:lpstr>feldProjektstart</vt:lpstr>
      <vt:lpstr>feldRechtspersönlichkeit</vt:lpstr>
      <vt:lpstr>feldSonstigesBasisdaten</vt:lpstr>
      <vt:lpstr>feldStadt</vt:lpstr>
      <vt:lpstr>feldStraße</vt:lpstr>
      <vt:lpstr>feldTitel</vt:lpstr>
      <vt:lpstr>feldVerbreitungsstrategie</vt:lpstr>
      <vt:lpstr>feldVerbreitungsstrategieNetzwerk</vt:lpstr>
      <vt:lpstr>feldVersionsnummer</vt:lpstr>
      <vt:lpstr>feldWeitereAnlagen10Bestätigung</vt:lpstr>
      <vt:lpstr>feldWeitereAnlagen10Titel</vt:lpstr>
      <vt:lpstr>feldWeitereAnlagen11Bestätigung</vt:lpstr>
      <vt:lpstr>feldWeitereAnlagen11Titel</vt:lpstr>
      <vt:lpstr>feldWeitereAnlagen12Bestätigung</vt:lpstr>
      <vt:lpstr>feldWeitereAnlagen12Titel</vt:lpstr>
      <vt:lpstr>feldWeitereAnlagen1Bestätigung</vt:lpstr>
      <vt:lpstr>feldWeitereAnlagen1Titel</vt:lpstr>
      <vt:lpstr>feldWeitereAnlagen2Bestätigung</vt:lpstr>
      <vt:lpstr>feldWeitereAnlagen2Titel</vt:lpstr>
      <vt:lpstr>feldWeitereAnlagen3Bestätigung</vt:lpstr>
      <vt:lpstr>feldWeitereAnlagen3Titel</vt:lpstr>
      <vt:lpstr>feldWeitereAnlagen4Bestätigung</vt:lpstr>
      <vt:lpstr>feldWeitereAnlagen4Titel</vt:lpstr>
      <vt:lpstr>feldWeitereAnlagen5Bestätigung</vt:lpstr>
      <vt:lpstr>feldWeitereAnlagen5Titel</vt:lpstr>
      <vt:lpstr>feldWeitereAnlagen6Bestätigung</vt:lpstr>
      <vt:lpstr>feldWeitereAnlagen6Titel</vt:lpstr>
      <vt:lpstr>feldWeitereAnlagen7Bestätigung</vt:lpstr>
      <vt:lpstr>feldWeitereAnlagen7Titel</vt:lpstr>
      <vt:lpstr>feldWeitereAnlagen8Bestätigung</vt:lpstr>
      <vt:lpstr>feldWeitereAnlagen8Titel</vt:lpstr>
      <vt:lpstr>feldWeitereAnlagen9Bestätigung</vt:lpstr>
      <vt:lpstr>feldWeitereAnlagen9Titel</vt:lpstr>
      <vt:lpstr>feldWohlfahrtsverband</vt:lpstr>
      <vt:lpstr>feldZeitplanBestätigung</vt:lpstr>
      <vt:lpstr>feldZieleKlimaanpassungskonzept</vt:lpstr>
      <vt:lpstr>feldZusatzinformationKonzepterstellung</vt:lpstr>
      <vt:lpstr>listAnlagenStatus</vt:lpstr>
      <vt:lpstr>listAntragsstellerArt</vt:lpstr>
      <vt:lpstr>listArtAntragsstellerFSP3</vt:lpstr>
      <vt:lpstr>listBelastung</vt:lpstr>
      <vt:lpstr>listBundesländer</vt:lpstr>
      <vt:lpstr>listEigentumsverhältnisse</vt:lpstr>
      <vt:lpstr>listEinrichtungArt</vt:lpstr>
      <vt:lpstr>listFortschrittsmatrix</vt:lpstr>
      <vt:lpstr>listFortschrittsmatrixFSP3</vt:lpstr>
      <vt:lpstr>listGeographischeAusdehnung</vt:lpstr>
      <vt:lpstr>listJaNein</vt:lpstr>
      <vt:lpstr>listNetzwerkart</vt:lpstr>
      <vt:lpstr>listRessourcenplanAnlage</vt:lpstr>
      <vt:lpstr>listRessourcenplanPosition</vt:lpstr>
      <vt:lpstr>listRessourcenplanPositionÖA</vt:lpstr>
      <vt:lpstr>listTrägerArt</vt:lpstr>
      <vt:lpstr>listVerbreitungskanäle</vt:lpstr>
      <vt:lpstr>listWeitereAnlagenStatus</vt:lpstr>
      <vt:lpstr>listWohlfahrtverbände</vt:lpstr>
      <vt:lpstr>listWohlfahrtverbändeOhneNein</vt:lpstr>
    </vt:vector>
  </TitlesOfParts>
  <Company>Zukunft – Umwelt – Gesellschaft (ZUG)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AnpaSo VHB FSP1</dc:title>
  <dc:creator>Christofer Edding</dc:creator>
  <cp:lastModifiedBy>Anneke Ewert</cp:lastModifiedBy>
  <cp:lastPrinted>2024-01-23T09:36:30Z</cp:lastPrinted>
  <dcterms:created xsi:type="dcterms:W3CDTF">2021-11-23T10:30:42Z</dcterms:created>
  <dcterms:modified xsi:type="dcterms:W3CDTF">2024-08-28T07:01:00Z</dcterms:modified>
</cp:coreProperties>
</file>