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7.xml" ContentType="application/vnd.openxmlformats-officedocument.drawing+xml"/>
  <Override PartName="/xl/ctrlProps/ctrlProp5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P:\06 BMU\62 Klimaschutz\62008 AnpaSo\685_Förderbekanntmachung\FRL_2024\04_Vorhabenbeschreibung\Final\"/>
    </mc:Choice>
  </mc:AlternateContent>
  <workbookProtection workbookPassword="EBCC" lockStructure="1"/>
  <bookViews>
    <workbookView xWindow="19095" yWindow="-8310" windowWidth="38625" windowHeight="21225" tabRatio="601"/>
  </bookViews>
  <sheets>
    <sheet name="ANLEITUNG" sheetId="21" r:id="rId1"/>
    <sheet name="A | Basisdaten" sheetId="20" r:id="rId2"/>
    <sheet name="B | Maßnahmenplan" sheetId="34" r:id="rId3"/>
    <sheet name="C | Zeitplan" sheetId="36" r:id="rId4"/>
    <sheet name="D | Ressourcenplan" sheetId="29" r:id="rId5"/>
    <sheet name="E | Bestätigungen" sheetId="31" r:id="rId6"/>
    <sheet name="F | Anlagen" sheetId="46" r:id="rId7"/>
    <sheet name="Anlagen-Matrix" sheetId="45" state="hidden" r:id="rId8"/>
    <sheet name="Auswahl" sheetId="30" state="hidden" r:id="rId9"/>
  </sheets>
  <definedNames>
    <definedName name="_ftn1" localSheetId="7">'Anlagen-Matrix'!$D$26</definedName>
    <definedName name="_ftn2" localSheetId="7">'Anlagen-Matrix'!$D$27</definedName>
    <definedName name="_ftn3" localSheetId="7">'Anlagen-Matrix'!$D$28</definedName>
    <definedName name="_ftn4" localSheetId="7">'Anlagen-Matrix'!$L$1</definedName>
    <definedName name="_ftn5" localSheetId="7">'Anlagen-Matrix'!$L$2</definedName>
    <definedName name="_ftn6" localSheetId="7">'Anlagen-Matrix'!#REF!</definedName>
    <definedName name="_ftn7" localSheetId="7">'Anlagen-Matrix'!$L$21</definedName>
    <definedName name="_ftn8" localSheetId="7">'Anlagen-Matrix'!$L$25</definedName>
    <definedName name="_ftn9" localSheetId="7">'Anlagen-Matrix'!$L$26</definedName>
    <definedName name="_ftnref1" localSheetId="7">'Anlagen-Matrix'!$B$6</definedName>
    <definedName name="_ftnref2" localSheetId="7">'Anlagen-Matrix'!#REF!</definedName>
    <definedName name="_ftnref4" localSheetId="7">'Anlagen-Matrix'!$D$18</definedName>
    <definedName name="_ftnref7" localSheetId="7">'Anlagen-Matrix'!$D$21</definedName>
    <definedName name="_xlnm.Print_Area" localSheetId="1">'A | Basisdaten'!$B$2:$AM$95</definedName>
    <definedName name="_xlnm.Print_Area" localSheetId="0">ANLEITUNG!$B$2:$AM$66</definedName>
    <definedName name="_xlnm.Print_Area" localSheetId="2">'B | Maßnahmenplan'!$B$2:$AM$95</definedName>
    <definedName name="_xlnm.Print_Area" localSheetId="3">'C | Zeitplan'!$B$2:$AW$65</definedName>
    <definedName name="_xlnm.Print_Area" localSheetId="4">'D | Ressourcenplan'!$B$2:$K$75</definedName>
    <definedName name="_xlnm.Print_Area" localSheetId="5">'E | Bestätigungen'!$B$2:$AM$67</definedName>
    <definedName name="_xlnm.Print_Area" localSheetId="6">'F | Anlagen'!$B$2:$AM$58</definedName>
    <definedName name="_xlnm.Print_Titles" localSheetId="1">'A | Basisdaten'!$2:$4</definedName>
    <definedName name="_xlnm.Print_Titles" localSheetId="2">'B | Maßnahmenplan'!$2:$4</definedName>
    <definedName name="_xlnm.Print_Titles" localSheetId="3">'C | Zeitplan'!$2:$4</definedName>
    <definedName name="_xlnm.Print_Titles" localSheetId="4">'D | Ressourcenplan'!$2:$4</definedName>
    <definedName name="_xlnm.Print_Titles" localSheetId="5">'E | Bestätigungen'!$2:$4</definedName>
    <definedName name="_xlnm.Print_Titles" localSheetId="6">'F | Anlagen'!$2:$4</definedName>
    <definedName name="EingabeZelleXYZ">Auswahl!$AM$8</definedName>
    <definedName name="feldAnlagenKommentare">'F | Anlagen'!$D$54</definedName>
    <definedName name="feldAnmerkungenÖffentlichkeitsarbeit">'D | Ressourcenplan'!$D$43</definedName>
    <definedName name="feldAnzahlEinrichtungen">'A | Basisdaten'!$M$32</definedName>
    <definedName name="feldAnzahlGebäude">'B | Maßnahmenplan'!$L$24</definedName>
    <definedName name="feldAnzahlPersonenDauerhaft">'A | Basisdaten'!$Y$59</definedName>
    <definedName name="feldAnzahlPersonenDauerhaftProfitieren">'A | Basisdaten'!$AF$59</definedName>
    <definedName name="feldAnzahlPersonenMitarbeiter">'A | Basisdaten'!$Y$61</definedName>
    <definedName name="feldAnzahlPersonenMitarbeiterProfitieren">'A | Basisdaten'!$AF$61</definedName>
    <definedName name="feldAnzahlPersonenTemporär">'A | Basisdaten'!$Y$60</definedName>
    <definedName name="feldAnzahlPersonenTemporärProfitieren">'A | Basisdaten'!$AF$60</definedName>
    <definedName name="feldAP1Beginn">'C | Zeitplan'!$U$15</definedName>
    <definedName name="feldAP1Ende">'C | Zeitplan'!$W$15</definedName>
    <definedName name="feldAP2Beginn">'C | Zeitplan'!$U$21</definedName>
    <definedName name="feldAP2Ende">'C | Zeitplan'!$W$21</definedName>
    <definedName name="feldAP3Beginn">'C | Zeitplan'!$U$27</definedName>
    <definedName name="feldAP3Ende">'C | Zeitplan'!$W$27</definedName>
    <definedName name="feldAP4Beginn">'C | Zeitplan'!$U$33</definedName>
    <definedName name="feldAP4Ende">'C | Zeitplan'!$W$33</definedName>
    <definedName name="feldAP5Beginn">'C | Zeitplan'!$U$39</definedName>
    <definedName name="feldAP5Ende">'C | Zeitplan'!$W$39</definedName>
    <definedName name="feldAP6Beginn">'C | Zeitplan'!$U$45</definedName>
    <definedName name="feldAP6Ende">'C | Zeitplan'!$W$45</definedName>
    <definedName name="feldAP7Beginn">'C | Zeitplan'!$U$51</definedName>
    <definedName name="feldAP7Ende">'C | Zeitplan'!$W$51</definedName>
    <definedName name="feldArtEinrichtung">'A | Basisdaten'!$M$43</definedName>
    <definedName name="feldAußenfläche">'B | Maßnahmenplan'!$X$26</definedName>
    <definedName name="feldAußenflächeAngepasst">'B | Maßnahmenplan'!#REF!</definedName>
    <definedName name="feldAußenflächeAngepasstGrau">'B | Maßnahmenplan'!#REF!</definedName>
    <definedName name="feldAußenflächeAngepasstNatur">'B | Maßnahmenplan'!#REF!</definedName>
    <definedName name="feldBauantragVor2007">'A | Basisdaten'!$AJ$51</definedName>
    <definedName name="feldBaujahr">'A | Basisdaten'!$M$51</definedName>
    <definedName name="feldBeantragteMittel">'D | Ressourcenplan'!$F$54</definedName>
    <definedName name="feldBegründungFörderquote">'D | Ressourcenplan'!$F$57</definedName>
    <definedName name="feldBestätigungenAdministration">'E | Bestätigungen'!$AQ$10</definedName>
    <definedName name="feldBestätigungenBeihilfrecht">'E | Bestätigungen'!$D$37</definedName>
    <definedName name="feldBestätigungenEigenmittel">'E | Bestätigungen'!$AQ$12</definedName>
    <definedName name="feldBestätigungenEigentumsverhältnisse">'E | Bestätigungen'!$O$24</definedName>
    <definedName name="feldBestätigungenExcelPDFAbgleich">'E | Bestätigungen'!$AQ$18</definedName>
    <definedName name="feldBestätigungenFördermittelEU">'E | Bestätigungen'!$AQ$16</definedName>
    <definedName name="feldBestätigungenInsolvenz">'E | Bestätigungen'!$AQ$14</definedName>
    <definedName name="feldBestätigungenLaufzeitMietvertrag">'E | Bestätigungen'!$AA$26</definedName>
    <definedName name="feldBestätigungenMaßnahmenBaugenehmigung">'E | Bestätigungen'!$AQ$59</definedName>
    <definedName name="feldBestätigungenMaßnahmenFolgekostenberechnung">'E | Bestätigungen'!$AQ$61</definedName>
    <definedName name="feldBestätigungenMaßnahmenFreiwillig">'E | Bestätigungen'!$AQ$49</definedName>
    <definedName name="feldBestätigungenMaßnahmenNichtBegonnen">'E | Bestätigungen'!$AQ$51</definedName>
    <definedName name="feldBestätigungenMaßnahmenVergabe">'E | Bestätigungen'!$AQ$55</definedName>
    <definedName name="feldBestätigungenMaßnahmenVergabe2">'E | Bestätigungen'!$AQ$57</definedName>
    <definedName name="feldBestätigungenMaßnahmenVoraussetzungen">'E | Bestätigungen'!$AQ$53</definedName>
    <definedName name="feldBestätigungenRechtlichSelbstständig">'E | Bestätigungen'!$AQ$8</definedName>
    <definedName name="feldBestätigungenZwischenstaatlichDienstleitung">'E | Bestätigungen'!$E$41</definedName>
    <definedName name="feldBestätigungenZwischenstaatlichGeographie">'E | Bestätigungen'!$E$43</definedName>
    <definedName name="feldBestätigungenZwischenstaatlichInvestitionen">'E | Bestätigungen'!$E$45</definedName>
    <definedName name="feldBetroffenheitKlimawandel">'B | Maßnahmenplan'!$D$9</definedName>
    <definedName name="feldBlattVollständigA">'A | Basisdaten'!$D$95</definedName>
    <definedName name="feldBlattVollständigB">'B | Maßnahmenplan'!$O$93</definedName>
    <definedName name="feldBlattVollständigC">'C | Zeitplan'!$D$63</definedName>
    <definedName name="feldBlattVollständigD">'D | Ressourcenplan'!$F$73</definedName>
    <definedName name="feldBlattVollständigE">'E | Bestätigungen'!$D$65</definedName>
    <definedName name="feldBlattVollständigF">'F | Anlagen'!$D$56</definedName>
    <definedName name="feldBundesland">'A | Basisdaten'!$M$49</definedName>
    <definedName name="feldDauer">'A | Basisdaten'!$X$12</definedName>
    <definedName name="feldEigenmittel">'D | Ressourcenplan'!$F$55</definedName>
    <definedName name="feldErläuterungProjektlaufzeit">'A | Basisdaten'!$M$14</definedName>
    <definedName name="feldErreichbareEinrichtungen">'A | Basisdaten'!$AC$80</definedName>
    <definedName name="feldFinanzschwach">'D | Ressourcenplan'!$F$58</definedName>
    <definedName name="feldFlächenanteilAußenGrau">'B | Maßnahmenplan'!$X$90</definedName>
    <definedName name="feldFlächenanteilAußenNatur">'B | Maßnahmenplan'!$X$89</definedName>
    <definedName name="feldFlächenanteilGebäudeGrau">'B | Maßnahmenplan'!$X$87</definedName>
    <definedName name="feldFlächenanteilGebäudeNatur">'B | Maßnahmenplan'!$X$86</definedName>
    <definedName name="feldFörderquote">'D | Ressourcenplan'!$F$52</definedName>
    <definedName name="feldFörderschwerpunkt">'A | Basisdaten'!$AQ$16</definedName>
    <definedName name="feldGeographischeAusbreitung">'A | Basisdaten'!$M$34</definedName>
    <definedName name="feldGesamtausgabenMaßnahmenplanung">'D | Ressourcenplan'!$H$22</definedName>
    <definedName name="feldGesamtausgabenÖffentlichkeitsarbeit">'D | Ressourcenplan'!$H$40</definedName>
    <definedName name="feldGesamtmittel">'D | Ressourcenplan'!$F$50</definedName>
    <definedName name="feldGrundlageMaßnahme">'A | Basisdaten'!$AQ$19</definedName>
    <definedName name="feldGrundstücksgröße">'B | Maßnahmenplan'!$X$24</definedName>
    <definedName name="feldHausnummer">'A | Basisdaten'!$AH$45</definedName>
    <definedName name="feldKlimaanpassungAusganssituation">'B | Maßnahmenplan'!$M$19</definedName>
    <definedName name="feldKlimaanpassungZielwert">'B | Maßnahmenplan'!$M$20</definedName>
    <definedName name="feldKlimafolgeHitze">'B | Maßnahmenplan'!$AQ$11</definedName>
    <definedName name="feldKlimafolgeStarkregen">'B | Maßnahmenplan'!$AQ$13</definedName>
    <definedName name="feldKlimafolgeStarkwind">'B | Maßnahmenplan'!$AQ$16</definedName>
    <definedName name="feldKlimafolgeTrockenheit">'B | Maßnahmenplan'!$AQ$12</definedName>
    <definedName name="feldKlimafolgeÜberschwemmung">'B | Maßnahmenplan'!$AQ$15</definedName>
    <definedName name="feldKurzbeschreibungMaßnahmenpaket">'B | Maßnahmenplan'!$D$16</definedName>
    <definedName name="feldKurzvorstellung">'A | Basisdaten'!$D$56</definedName>
    <definedName name="feldMaßnahmeAußenGrauAnzahl1">'B | Maßnahmenplan'!$AG$63</definedName>
    <definedName name="feldMaßnahmeAußenGrauAnzahl2">'B | Maßnahmenplan'!$AG$64</definedName>
    <definedName name="feldMaßnahmeAußenGrauAnzahl3">'B | Maßnahmenplan'!$AG$65</definedName>
    <definedName name="feldMaßnahmeAußenGrauAnzahl4">'B | Maßnahmenplan'!$AG$66</definedName>
    <definedName name="feldMaßnahmeAußenGrauAußenfläche1">'B | Maßnahmenplan'!$AJ$63</definedName>
    <definedName name="feldMaßnahmeAußenGrauAußenfläche2">'B | Maßnahmenplan'!$AJ$64</definedName>
    <definedName name="feldMaßnahmeAußenGrauAußenfläche3">'B | Maßnahmenplan'!$AJ$65</definedName>
    <definedName name="feldMaßnahmeAußenGrauAußenfläche4">'B | Maßnahmenplan'!$AJ$66</definedName>
    <definedName name="feldMaßnahmeAußenGrauGeplant1">'B | Maßnahmenplan'!$AQ$63</definedName>
    <definedName name="feldMaßnahmeAußenGrauGeplant2">'B | Maßnahmenplan'!$AQ$64</definedName>
    <definedName name="feldMaßnahmeAußenGrauGeplant3">'B | Maßnahmenplan'!$AQ$65</definedName>
    <definedName name="feldMaßnahmeAußenGrauGeplant4">'B | Maßnahmenplan'!$AQ$66</definedName>
    <definedName name="feldMaßnahmeAußenNaturAnzahl1">'B | Maßnahmenplan'!$AG$59</definedName>
    <definedName name="feldMaßnahmeAußenNaturAnzahl2">'B | Maßnahmenplan'!$AG$60</definedName>
    <definedName name="feldMaßnahmeAußenNaturAnzahl3">'B | Maßnahmenplan'!$AG$61</definedName>
    <definedName name="feldMaßnahmeAußenNaturAnzahl4">'B | Maßnahmenplan'!$AG$62</definedName>
    <definedName name="feldMaßnahmeAußenNaturAußenfläche1">'B | Maßnahmenplan'!$AJ$59</definedName>
    <definedName name="feldMaßnahmeAußenNaturAußenfläche2">'B | Maßnahmenplan'!$AJ$60</definedName>
    <definedName name="feldMaßnahmeAußenNaturAußenfläche3">'B | Maßnahmenplan'!$AJ$61</definedName>
    <definedName name="feldMaßnahmeAußenNaturAußenfläche4">'B | Maßnahmenplan'!$AJ$62</definedName>
    <definedName name="feldMaßnahmeAußenNaturGeplant1">'B | Maßnahmenplan'!$AQ$59</definedName>
    <definedName name="feldMaßnahmeAußenNaturGeplant2">'B | Maßnahmenplan'!$AQ$60</definedName>
    <definedName name="feldMaßnahmeAußenNaturGeplant3">'B | Maßnahmenplan'!$AQ$61</definedName>
    <definedName name="feldMaßnahmeAußenNaturGeplant4">'B | Maßnahmenplan'!$AQ$62</definedName>
    <definedName name="feldMaßnahmeAußenWeitereAnzahl1">'B | Maßnahmenplan'!$AG$72</definedName>
    <definedName name="feldMaßnahmeAußenWeitereAnzahl2">'B | Maßnahmenplan'!$AG$73</definedName>
    <definedName name="feldMaßnahmeAußenWeitereAnzahl3">'B | Maßnahmenplan'!$AG$74</definedName>
    <definedName name="feldMaßnahmeAußenWeitereArt1">'B | Maßnahmenplan'!$F$72</definedName>
    <definedName name="feldMaßnahmeAußenWeitereArt2">'B | Maßnahmenplan'!$F$73</definedName>
    <definedName name="feldMaßnahmeAußenWeitereArt3">'B | Maßnahmenplan'!$F$74</definedName>
    <definedName name="feldMaßnahmeAußenWeitereAußenfläche1">'B | Maßnahmenplan'!$AJ$72</definedName>
    <definedName name="feldMaßnahmeAußenWeitereAußenfläche2">'B | Maßnahmenplan'!$AJ$73</definedName>
    <definedName name="feldMaßnahmeAußenWeitereAußenfläche3">'B | Maßnahmenplan'!$AJ$74</definedName>
    <definedName name="feldMaßnahmeAußenWeitereTyp1">'B | Maßnahmenplan'!$D$72</definedName>
    <definedName name="feldMaßnahmeAußenWeitereTyp2">'B | Maßnahmenplan'!$D$73</definedName>
    <definedName name="feldMaßnahmeAußenWeitereTyp3">'B | Maßnahmenplan'!$D$74</definedName>
    <definedName name="feldMaßnahmeGebäudeGrauAnzahl1">'B | Maßnahmenplan'!$AG$36</definedName>
    <definedName name="feldMaßnahmeGebäudeGrauAnzahl2">'B | Maßnahmenplan'!$AG$37</definedName>
    <definedName name="feldMaßnahmeGebäudeGrauAnzahl3">'B | Maßnahmenplan'!$AG$38</definedName>
    <definedName name="feldMaßnahmeGebäudeGrauAnzahl4">'B | Maßnahmenplan'!$AG$39</definedName>
    <definedName name="feldMaßnahmeGebäudeGrauAnzahl5">'B | Maßnahmenplan'!$AG$40</definedName>
    <definedName name="feldMaßnahmeGebäudeGrauAnzahl6">'B | Maßnahmenplan'!$AG$41</definedName>
    <definedName name="feldMaßnahmeGebäudeGrauAnzahl7">'B | Maßnahmenplan'!$AG$42</definedName>
    <definedName name="feldMaßnahmeGebäudeGrauAnzahl8">'B | Maßnahmenplan'!$AG$43</definedName>
    <definedName name="feldMaßnahmeGebäudeGrauAnzahl9">'B | Maßnahmenplan'!$AG$44</definedName>
    <definedName name="feldMaßnahmeGebäudeGrauGeplant1">'B | Maßnahmenplan'!$AQ$36</definedName>
    <definedName name="feldMaßnahmeGebäudeGrauGeplant2">'B | Maßnahmenplan'!$AQ$37</definedName>
    <definedName name="feldMaßnahmeGebäudeGrauGeplant3">'B | Maßnahmenplan'!$AQ$38</definedName>
    <definedName name="feldMaßnahmeGebäudeGrauGeplant4">'B | Maßnahmenplan'!$AQ$39</definedName>
    <definedName name="feldMaßnahmeGebäudeGrauGeplant5">'B | Maßnahmenplan'!$AQ$40</definedName>
    <definedName name="feldMaßnahmeGebäudeGrauGeplant6">'B | Maßnahmenplan'!$AQ$41</definedName>
    <definedName name="feldMaßnahmeGebäudeGrauGeplant7">'B | Maßnahmenplan'!$AQ$42</definedName>
    <definedName name="feldMaßnahmeGebäudeGrauGeplant8">'B | Maßnahmenplan'!$AQ$43</definedName>
    <definedName name="feldMaßnahmeGebäudeGrauGeplant9">'B | Maßnahmenplan'!$AQ$44</definedName>
    <definedName name="feldMaßnahmeGebäudeGrauRaumfläche1">'B | Maßnahmenplan'!$AJ$36</definedName>
    <definedName name="feldMaßnahmeGebäudeGrauRaumfläche2">'B | Maßnahmenplan'!$AJ$37</definedName>
    <definedName name="feldMaßnahmeGebäudeGrauRaumfläche3">'B | Maßnahmenplan'!$AJ$38</definedName>
    <definedName name="feldMaßnahmeGebäudeGrauRaumfläche4">'B | Maßnahmenplan'!$AJ$39</definedName>
    <definedName name="feldMaßnahmeGebäudeGrauRaumfläche5">'B | Maßnahmenplan'!$AJ$40</definedName>
    <definedName name="feldMaßnahmeGebäudeGrauRaumfläche6">'B | Maßnahmenplan'!$AJ$41</definedName>
    <definedName name="feldMaßnahmeGebäudeGrauRaumfläche7">'B | Maßnahmenplan'!$AJ$42</definedName>
    <definedName name="feldMaßnahmeGebäudeGrauRaumfläche8">'B | Maßnahmenplan'!$AJ$43</definedName>
    <definedName name="feldMaßnahmeGebäudeGrauRaumfläche9">'B | Maßnahmenplan'!$AJ$44</definedName>
    <definedName name="feldMaßnahmeGebäudeNaturAnzahl1">'B | Maßnahmenplan'!$AG$33</definedName>
    <definedName name="feldMaßnahmeGebäudeNaturAnzahl2">'B | Maßnahmenplan'!$AG$34</definedName>
    <definedName name="feldMaßnahmeGebäudeNaturAnzahl3">'B | Maßnahmenplan'!$AG$35</definedName>
    <definedName name="feldMaßnahmeGebäudeNaturGeplant1">'B | Maßnahmenplan'!$AQ$33</definedName>
    <definedName name="feldMaßnahmeGebäudeNaturGeplant2">'B | Maßnahmenplan'!$AQ$34</definedName>
    <definedName name="feldMaßnahmeGebäudeNaturGeplant3">'B | Maßnahmenplan'!$AQ$35</definedName>
    <definedName name="feldMaßnahmeGebäudeNaturRaumfläche1">'B | Maßnahmenplan'!$AJ$33</definedName>
    <definedName name="feldMaßnahmeGebäudeNaturRaumfläche2">'B | Maßnahmenplan'!$AJ$34</definedName>
    <definedName name="feldMaßnahmeGebäudeNaturRaumfläche3">'B | Maßnahmenplan'!$AJ$35</definedName>
    <definedName name="feldMaßnahmeGebäudeWeitereAnzahl1">'B | Maßnahmenplan'!$AG$50</definedName>
    <definedName name="feldMaßnahmeGebäudeWeitereAnzahl2">'B | Maßnahmenplan'!$AG$51</definedName>
    <definedName name="feldMaßnahmeGebäudeWeitereAnzahl3">'B | Maßnahmenplan'!$AG$52</definedName>
    <definedName name="feldMaßnahmeGebäudeWeitereArt1">'B | Maßnahmenplan'!$F$50</definedName>
    <definedName name="feldMaßnahmeGebäudeWeitereArt2">'B | Maßnahmenplan'!$F$51</definedName>
    <definedName name="feldMaßnahmeGebäudeWeitereArt3">'B | Maßnahmenplan'!$F$52</definedName>
    <definedName name="feldMaßnahmeGebäudeWeitereRaumfläche1">'B | Maßnahmenplan'!$AJ$50</definedName>
    <definedName name="feldMaßnahmeGebäudeWeitereRaumfläche2">'B | Maßnahmenplan'!$AJ$51</definedName>
    <definedName name="feldMaßnahmeGebäudeWeitereRaumfläche3">'B | Maßnahmenplan'!$AJ$52</definedName>
    <definedName name="feldMaßnahmeGebäudeWeitereTyp1">'B | Maßnahmenplan'!$D$50</definedName>
    <definedName name="feldMaßnahmeGebäudeWeitereTyp2">'B | Maßnahmenplan'!$D$51</definedName>
    <definedName name="feldMaßnahmeGebäudeWeitereTyp3">'B | Maßnahmenplan'!$D$52</definedName>
    <definedName name="feldMaßnahmenAußen">'B | Maßnahmenplan'!$X$88</definedName>
    <definedName name="feldMaßnahmenGebäude">'B | Maßnahmenplan'!$X$85</definedName>
    <definedName name="feldMaßnahmenGesamtAnzahl">'B | Maßnahmenplan'!$L$85</definedName>
    <definedName name="feldMaßnahmeNichtInvestivGeplant">'B | Maßnahmenplan'!$AQ$81</definedName>
    <definedName name="feldMaßnahmenNichtInvestiv">'B | Maßnahmenplan'!$X$91</definedName>
    <definedName name="feldNameAntragsstellende">'A | Basisdaten'!$M$26</definedName>
    <definedName name="feldNameEinrichtung">'A | Basisdaten'!$M$41</definedName>
    <definedName name="feldNetzwerkAnzahlEinrichtungen1">'A | Basisdaten'!$S$69</definedName>
    <definedName name="feldNetzwerkAnzahlEinrichtungen2">'A | Basisdaten'!$S$71</definedName>
    <definedName name="feldNetzwerkAnzahlEinrichtungen3">'A | Basisdaten'!$S$73</definedName>
    <definedName name="feldNetzwerkAnzahlEinrichtungen4">'A | Basisdaten'!$S$75</definedName>
    <definedName name="feldNetzwerkAnzahlEinrichtungen5">'A | Basisdaten'!$S$77</definedName>
    <definedName name="feldNetzwerkart1">'A | Basisdaten'!$K$69</definedName>
    <definedName name="feldNetzwerkart2">'A | Basisdaten'!$K$71</definedName>
    <definedName name="feldNetzwerkart3">'A | Basisdaten'!$K$73</definedName>
    <definedName name="feldNetzwerkart4">'A | Basisdaten'!$K$75</definedName>
    <definedName name="feldNetzwerkart5">'A | Basisdaten'!$K$77</definedName>
    <definedName name="feldNetzwerkartWohlfahrtsverband1">'A | Basisdaten'!$K$70</definedName>
    <definedName name="feldNetzwerkartWohlfahrtsverband2">'A | Basisdaten'!$K$72</definedName>
    <definedName name="feldNetzwerkartWohlfahrtsverband3">'A | Basisdaten'!$K$74</definedName>
    <definedName name="feldNetzwerkartWohlfahrtsverband4">'A | Basisdaten'!$K$76</definedName>
    <definedName name="feldNetzwerkartWohlfahrtsverband5">'A | Basisdaten'!$K$78</definedName>
    <definedName name="feldNetzwerkName1">'A | Basisdaten'!$E$69</definedName>
    <definedName name="feldNetzwerkName2">'A | Basisdaten'!$E$71</definedName>
    <definedName name="feldNetzwerkName3">'A | Basisdaten'!$E$73</definedName>
    <definedName name="feldNetzwerkName4">'A | Basisdaten'!$E$75</definedName>
    <definedName name="feldNetzwerkName5">'A | Basisdaten'!$E$77</definedName>
    <definedName name="feldNetzwerkVerbreitung1">'A | Basisdaten'!$AH$69</definedName>
    <definedName name="feldNetzwerkVerbreitung2">'A | Basisdaten'!$AH$71</definedName>
    <definedName name="feldNetzwerkVerbreitung3">'A | Basisdaten'!$AH$73</definedName>
    <definedName name="feldNetzwerkVerbreitung4">'A | Basisdaten'!$AH$75</definedName>
    <definedName name="feldNetzwerkVerbreitung5">'A | Basisdaten'!$AH$77</definedName>
    <definedName name="feldNetzwerkVerbreitungskanäle1">'A | Basisdaten'!$AC$69</definedName>
    <definedName name="feldNetzwerkVerbreitungskanäle2">'A | Basisdaten'!$AC$71</definedName>
    <definedName name="feldNetzwerkVerbreitungskanäle3">'A | Basisdaten'!$AC$73</definedName>
    <definedName name="feldNetzwerkVerbreitungskanäle4">'A | Basisdaten'!$AC$75</definedName>
    <definedName name="feldNetzwerkVerbreitungskanäle5">'A | Basisdaten'!$AC$77</definedName>
    <definedName name="feldNutzflächeAngepasst">'B | Maßnahmenplan'!#REF!</definedName>
    <definedName name="feldNutzflächeAngepasstGrau">'B | Maßnahmenplan'!#REF!</definedName>
    <definedName name="feldNutzflächeAngepasstNatur">'B | Maßnahmenplan'!#REF!</definedName>
    <definedName name="feldNutzflächeGesamt">'B | Maßnahmenplan'!$L$26</definedName>
    <definedName name="feldOnlineKennung">'A | Basisdaten'!$M$8</definedName>
    <definedName name="feldPflichtanlage1Bestätigung">'F | Anlagen'!$AD$9</definedName>
    <definedName name="feldPflichtanlage1Titel">'F | Anlagen'!$D$9</definedName>
    <definedName name="feldPflichtanlage2Bestätigung">'F | Anlagen'!$AD$11</definedName>
    <definedName name="feldPflichtanlage2Titel">'F | Anlagen'!$D$11</definedName>
    <definedName name="feldPflichtanlage3Bestätigung">'F | Anlagen'!$AD$13</definedName>
    <definedName name="feldPflichtanlage3Titel">'F | Anlagen'!$D$13</definedName>
    <definedName name="feldPflichtanlage4Bestätigung">'F | Anlagen'!$AD$15</definedName>
    <definedName name="feldPflichtanlage4Titel">'F | Anlagen'!$D$15</definedName>
    <definedName name="feldPflichtanlage5Bestätigung">'F | Anlagen'!$AD$17</definedName>
    <definedName name="feldPflichtanlage5Titel">'F | Anlagen'!$D$17</definedName>
    <definedName name="feldPflichtanlage6Bestätigung">'F | Anlagen'!$AD$19</definedName>
    <definedName name="feldPflichtanlage6Titel">'F | Anlagen'!$D$19</definedName>
    <definedName name="feldPLZ">'A | Basisdaten'!$AH$47</definedName>
    <definedName name="feldProfiDienstreisen">'D | Ressourcenplan'!$F$67</definedName>
    <definedName name="feldProfiGegenstände">'D | Ressourcenplan'!#REF!</definedName>
    <definedName name="feldProfiSachausgaben">'D | Ressourcenplan'!$F$66</definedName>
    <definedName name="feldProfiVergabeVonAufträgen">'D | Ressourcenplan'!$F$65</definedName>
    <definedName name="feldProjektstart">'A | Basisdaten'!$M$12</definedName>
    <definedName name="feldRechtspersönlichkeit">'A | Basisdaten'!$M$28</definedName>
    <definedName name="feldSonstigesBasisdaten">'A | Basisdaten'!$D$93</definedName>
    <definedName name="feldStadt">'A | Basisdaten'!$M$47</definedName>
    <definedName name="feldStraße">'A | Basisdaten'!$M$45</definedName>
    <definedName name="feldTitel">'A | Basisdaten'!$M$10</definedName>
    <definedName name="feldVerbreitungsstrategie">'A | Basisdaten'!$D$83</definedName>
    <definedName name="feldVerbreitungsstrategieNetzwerk">'A | Basisdaten'!$D$85</definedName>
    <definedName name="feldVersionsnummer">ANLEITUNG!$AI$65</definedName>
    <definedName name="feldWeitereAnlagen10Bestätigung">'F | Anlagen'!$AD$41</definedName>
    <definedName name="feldWeitereAnlagen11Bestätigung">'F | Anlagen'!$AD$43</definedName>
    <definedName name="feldWeitereAnlagen12Bestätigung">'F | Anlagen'!$AD$45</definedName>
    <definedName name="feldWeitereAnlagen1Bestätigung">'F | Anlagen'!$AD$23</definedName>
    <definedName name="feldWeitereAnlagen2Bestätigung">'F | Anlagen'!$AD$25</definedName>
    <definedName name="feldWeitereAnlagen3Bestätigung">'F | Anlagen'!$AD$27</definedName>
    <definedName name="feldWeitereAnlagen4Bestätigung">'F | Anlagen'!$AD$29</definedName>
    <definedName name="feldWeitereAnlagen5Bestätigung">'F | Anlagen'!$AD$31</definedName>
    <definedName name="feldWeitereAnlagen6Bestätigung">'F | Anlagen'!$AD$33</definedName>
    <definedName name="feldWeitereAnlagen7Bestätigung">'F | Anlagen'!$AD$35</definedName>
    <definedName name="feldWeitereAnlagen8Bestätigung">'F | Anlagen'!$AD$37</definedName>
    <definedName name="feldWeitereAnlagen9Bestätigung">'F | Anlagen'!$AD$39</definedName>
    <definedName name="feldWohlfahrtsverband">'A | Basisdaten'!$M$30</definedName>
    <definedName name="feldZeitplanPlanungsleistungen">'C | Zeitplan'!$AP$10</definedName>
    <definedName name="feldZieleMaßnahmen">'B | Maßnahmenplan'!$D$12</definedName>
    <definedName name="listAnlagenStatus">tblAnlageStatus[Pflichtanlagen]</definedName>
    <definedName name="listAntragsstellerArt">tblAntragsstellerArt[Art Antragsteller]</definedName>
    <definedName name="listArtAntragsstellerFSP3">tblAntragsstellerArtFSP3[Art Antragsteller FSP3]</definedName>
    <definedName name="listBelastung">tblBelastung[Belastung]</definedName>
    <definedName name="listBundesländer">tblBundesländer[Bundesländer]</definedName>
    <definedName name="listEigentumsverhältnisse">tblEigentumsverhältnisse[Eigentumsverhältnisse]</definedName>
    <definedName name="listEinrichtungArt">tblEinrichtungArt[Art der Einrichtungen]</definedName>
    <definedName name="listFortschrittsmatrix">tblFortschrittsmatrix[Fortschrittmatrix FSP 1 &amp; 2]</definedName>
    <definedName name="listFortschrittsmatrixFSP3">tblFortschrittsmatrixFSP3[Fortschrittmatrix FSP 3]</definedName>
    <definedName name="listGeographischeAusdehnung">tblGeographischeAusdehnung[Geographische Ausdehnung]</definedName>
    <definedName name="listGradKlimaanpassung">#REF!</definedName>
    <definedName name="listJaNein">tblJaNein[Ja/Nein]</definedName>
    <definedName name="listNetzwerkart">tblNetzwerkart[Netzwerkart]</definedName>
    <definedName name="listRessourcenplanAnlage">tblAnlageRessourcenplan[Anlage Ressourcenplan]</definedName>
    <definedName name="listRessourcenplanPosition">tblRessourcenplanPositionen[Ressourcenplan Positionen - Maßnahmenumsetzung]</definedName>
    <definedName name="listRessourcenplanPositionÖA">tblRessourcenplanPositionenÖA[Ressourcenplan Positionen - begleitende ÖA / Beteiligung]</definedName>
    <definedName name="listTrägerArt">tblEigentumsverhältnisse[Eigentumsverhältnisse]</definedName>
    <definedName name="listVerbreitungskanäle">tblVerbreitungskanäle[Verbreitungskanäle]</definedName>
    <definedName name="listWeitereAnlagenStatus">tblWeitereAnlageStatus[Weitere Anlagen]</definedName>
    <definedName name="listWohlfahrtverbände">tblWohlfahrtverbände[Wohlfahrtsverbände (mit Nein)]</definedName>
    <definedName name="listWohlfahrtverbändeOhneNein">tblWohlfahrtverbändeOhneNein[Wohlfahrtsverbände (ohne Nein)]</definedName>
    <definedName name="Navi">INDIRECT(ADDRESS(1,1,,,INDIRECT("Basisdaten!U4")))</definedName>
    <definedName name="Z_68ABA936_E0C3_4F62_AA1D_4FD1F5462098_.wvu.PrintArea" localSheetId="1" hidden="1">'A | Basisdaten'!$C$3:$V$61</definedName>
    <definedName name="Z_68ABA936_E0C3_4F62_AA1D_4FD1F5462098_.wvu.PrintArea" localSheetId="2" hidden="1">'B | Maßnahmenplan'!$C$3:$V$30</definedName>
    <definedName name="Z_68ABA936_E0C3_4F62_AA1D_4FD1F5462098_.wvu.PrintArea" localSheetId="3" hidden="1">'C | Zeitplan'!$C$3:$Z$14</definedName>
    <definedName name="Z_68ABA936_E0C3_4F62_AA1D_4FD1F5462098_.wvu.PrintArea" localSheetId="4" hidden="1">'D | Ressourcenplan'!$C$3:$J$7</definedName>
    <definedName name="Z_68ABA936_E0C3_4F62_AA1D_4FD1F5462098_.wvu.PrintArea" localSheetId="5" hidden="1">'E | Bestätigungen'!$C$3:$V$62</definedName>
    <definedName name="Z_68ABA936_E0C3_4F62_AA1D_4FD1F5462098_.wvu.PrintArea" localSheetId="6" hidden="1">'F | Anlagen'!$C$3:$V$21</definedName>
    <definedName name="Z_68ABA936_E0C3_4F62_AA1D_4FD1F5462098_.wvu.Rows" localSheetId="1" hidden="1">'A | Basisdaten'!#REF!</definedName>
    <definedName name="Z_68ABA936_E0C3_4F62_AA1D_4FD1F5462098_.wvu.Rows" localSheetId="2" hidden="1">'B | Maßnahmenplan'!#REF!</definedName>
    <definedName name="Z_68ABA936_E0C3_4F62_AA1D_4FD1F5462098_.wvu.Rows" localSheetId="3" hidden="1">'C | Zeitplan'!#REF!</definedName>
    <definedName name="Z_68ABA936_E0C3_4F62_AA1D_4FD1F5462098_.wvu.Rows" localSheetId="4" hidden="1">'D | Ressourcenplan'!#REF!</definedName>
    <definedName name="Z_68ABA936_E0C3_4F62_AA1D_4FD1F5462098_.wvu.Rows" localSheetId="5" hidden="1">'E | Bestätigungen'!#REF!</definedName>
    <definedName name="Z_68ABA936_E0C3_4F62_AA1D_4FD1F5462098_.wvu.Rows" localSheetId="6" hidden="1">'F | Anlagen'!#REF!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2" i="20" l="1"/>
  <c r="O26" i="31"/>
  <c r="AR77" i="20"/>
  <c r="AR75" i="20"/>
  <c r="AR73" i="20"/>
  <c r="AR71" i="20"/>
  <c r="AR69" i="20"/>
  <c r="AR20" i="31"/>
  <c r="AC80" i="20"/>
  <c r="AR26" i="31" l="1"/>
  <c r="AR74" i="34" l="1"/>
  <c r="AR73" i="34"/>
  <c r="AR72" i="34"/>
  <c r="AR66" i="34"/>
  <c r="AR65" i="34"/>
  <c r="AR64" i="34"/>
  <c r="AR63" i="34"/>
  <c r="AR62" i="34"/>
  <c r="AR61" i="34"/>
  <c r="AR60" i="34"/>
  <c r="AR59" i="34"/>
  <c r="AR52" i="34"/>
  <c r="AR51" i="34"/>
  <c r="AR50" i="34"/>
  <c r="AR44" i="34"/>
  <c r="AR43" i="34"/>
  <c r="AR42" i="34"/>
  <c r="AR41" i="34"/>
  <c r="AR40" i="34"/>
  <c r="AR39" i="34"/>
  <c r="AR38" i="34"/>
  <c r="AR37" i="34"/>
  <c r="AR36" i="34"/>
  <c r="AR35" i="34"/>
  <c r="AR34" i="34"/>
  <c r="AR33" i="34"/>
  <c r="AH19" i="36" l="1"/>
  <c r="AH18" i="36"/>
  <c r="AH17" i="36"/>
  <c r="G50" i="29"/>
  <c r="M20" i="20"/>
  <c r="M19" i="20"/>
  <c r="E19" i="45" l="1"/>
  <c r="E23" i="45"/>
  <c r="F23" i="45"/>
  <c r="G23" i="45"/>
  <c r="H23" i="45"/>
  <c r="E25" i="45"/>
  <c r="F25" i="45"/>
  <c r="G25" i="45"/>
  <c r="H25" i="45"/>
  <c r="AR93" i="20"/>
  <c r="D90" i="20"/>
  <c r="X91" i="34"/>
  <c r="P27" i="34"/>
  <c r="F66" i="29"/>
  <c r="AR20" i="34"/>
  <c r="D21" i="34"/>
  <c r="J34" i="45" l="1"/>
  <c r="J33" i="45"/>
  <c r="J32" i="45"/>
  <c r="J31" i="45"/>
  <c r="J30" i="45"/>
  <c r="J29" i="45"/>
  <c r="J28" i="45"/>
  <c r="J27" i="45"/>
  <c r="J26" i="45"/>
  <c r="J25" i="45"/>
  <c r="J21" i="45"/>
  <c r="J20" i="45"/>
  <c r="J19" i="45"/>
  <c r="J18" i="45"/>
  <c r="J17" i="45"/>
  <c r="J16" i="45"/>
  <c r="J15" i="45"/>
  <c r="J13" i="45"/>
  <c r="J12" i="45"/>
  <c r="J11" i="45"/>
  <c r="J10" i="45"/>
  <c r="J9" i="45"/>
  <c r="J8" i="45"/>
  <c r="J24" i="45"/>
  <c r="H4" i="45"/>
  <c r="J22" i="45" l="1"/>
  <c r="J23" i="45"/>
  <c r="H35" i="45"/>
  <c r="AR18" i="31" l="1"/>
  <c r="AR61" i="20" l="1"/>
  <c r="AR60" i="20"/>
  <c r="AR59" i="20"/>
  <c r="BB53" i="36" l="1"/>
  <c r="AV53" i="36"/>
  <c r="AU53" i="36"/>
  <c r="AT53" i="36"/>
  <c r="AS53" i="36"/>
  <c r="AR53" i="36"/>
  <c r="AQ53" i="36"/>
  <c r="AP53" i="36"/>
  <c r="AO53" i="36"/>
  <c r="AN53" i="36"/>
  <c r="AM53" i="36"/>
  <c r="AL53" i="36"/>
  <c r="AK53" i="36"/>
  <c r="AJ53" i="36"/>
  <c r="AI53" i="36"/>
  <c r="AH53" i="36"/>
  <c r="AG53" i="36"/>
  <c r="AF53" i="36"/>
  <c r="AE53" i="36"/>
  <c r="AD53" i="36"/>
  <c r="AC53" i="36"/>
  <c r="AB53" i="36"/>
  <c r="AA53" i="36"/>
  <c r="Z53" i="36"/>
  <c r="Y53" i="36"/>
  <c r="BB54" i="36"/>
  <c r="AV54" i="36"/>
  <c r="AU54" i="36"/>
  <c r="AT54" i="36"/>
  <c r="AS54" i="36"/>
  <c r="AR54" i="36"/>
  <c r="AQ54" i="36"/>
  <c r="AP54" i="36"/>
  <c r="AO54" i="36"/>
  <c r="AN54" i="36"/>
  <c r="AM54" i="36"/>
  <c r="AL54" i="36"/>
  <c r="AK54" i="36"/>
  <c r="AJ54" i="36"/>
  <c r="AI54" i="36"/>
  <c r="AH54" i="36"/>
  <c r="AG54" i="36"/>
  <c r="AF54" i="36"/>
  <c r="AE54" i="36"/>
  <c r="AD54" i="36"/>
  <c r="AC54" i="36"/>
  <c r="AB54" i="36"/>
  <c r="AA54" i="36"/>
  <c r="Z54" i="36"/>
  <c r="Y54" i="36"/>
  <c r="BB47" i="36"/>
  <c r="AV47" i="36"/>
  <c r="AU47" i="36"/>
  <c r="AT47" i="36"/>
  <c r="AS47" i="36"/>
  <c r="AR47" i="36"/>
  <c r="AQ47" i="36"/>
  <c r="AP47" i="36"/>
  <c r="AO47" i="36"/>
  <c r="AN47" i="36"/>
  <c r="AM47" i="36"/>
  <c r="AL47" i="36"/>
  <c r="AK47" i="36"/>
  <c r="AJ47" i="36"/>
  <c r="AI47" i="36"/>
  <c r="AH47" i="36"/>
  <c r="AG47" i="36"/>
  <c r="AF47" i="36"/>
  <c r="AE47" i="36"/>
  <c r="AD47" i="36"/>
  <c r="AC47" i="36"/>
  <c r="AB47" i="36"/>
  <c r="AA47" i="36"/>
  <c r="Z47" i="36"/>
  <c r="Y47" i="36"/>
  <c r="BB48" i="36"/>
  <c r="AV48" i="36"/>
  <c r="AU48" i="36"/>
  <c r="AT48" i="36"/>
  <c r="AS48" i="36"/>
  <c r="AR48" i="36"/>
  <c r="AQ48" i="36"/>
  <c r="AP48" i="36"/>
  <c r="AO48" i="36"/>
  <c r="AN48" i="36"/>
  <c r="AM48" i="36"/>
  <c r="AL48" i="36"/>
  <c r="AK48" i="36"/>
  <c r="AJ48" i="36"/>
  <c r="AI48" i="36"/>
  <c r="AH48" i="36"/>
  <c r="AG48" i="36"/>
  <c r="AF48" i="36"/>
  <c r="AE48" i="36"/>
  <c r="AD48" i="36"/>
  <c r="AC48" i="36"/>
  <c r="AB48" i="36"/>
  <c r="AA48" i="36"/>
  <c r="Z48" i="36"/>
  <c r="Y48" i="36"/>
  <c r="BB41" i="36"/>
  <c r="AV41" i="36"/>
  <c r="AU41" i="36"/>
  <c r="AT41" i="36"/>
  <c r="AS41" i="36"/>
  <c r="AR41" i="36"/>
  <c r="AQ41" i="36"/>
  <c r="AP41" i="36"/>
  <c r="AO41" i="36"/>
  <c r="AN41" i="36"/>
  <c r="AM41" i="36"/>
  <c r="AL41" i="36"/>
  <c r="AK41" i="36"/>
  <c r="AJ41" i="36"/>
  <c r="AI41" i="36"/>
  <c r="AH41" i="36"/>
  <c r="AG41" i="36"/>
  <c r="AF41" i="36"/>
  <c r="AE41" i="36"/>
  <c r="AD41" i="36"/>
  <c r="AC41" i="36"/>
  <c r="AB41" i="36"/>
  <c r="AA41" i="36"/>
  <c r="Z41" i="36"/>
  <c r="Y41" i="36"/>
  <c r="BB42" i="36"/>
  <c r="AV42" i="36"/>
  <c r="AU42" i="36"/>
  <c r="AT42" i="36"/>
  <c r="AS42" i="36"/>
  <c r="AR42" i="36"/>
  <c r="AQ42" i="36"/>
  <c r="AP42" i="36"/>
  <c r="AO42" i="36"/>
  <c r="AN42" i="36"/>
  <c r="AM42" i="36"/>
  <c r="AL42" i="36"/>
  <c r="AK42" i="36"/>
  <c r="AJ42" i="36"/>
  <c r="AI42" i="36"/>
  <c r="AH42" i="36"/>
  <c r="AG42" i="36"/>
  <c r="AF42" i="36"/>
  <c r="AE42" i="36"/>
  <c r="AD42" i="36"/>
  <c r="AC42" i="36"/>
  <c r="AB42" i="36"/>
  <c r="AA42" i="36"/>
  <c r="Z42" i="36"/>
  <c r="Y42" i="36"/>
  <c r="BB35" i="36"/>
  <c r="AV35" i="36"/>
  <c r="AU35" i="36"/>
  <c r="AT35" i="36"/>
  <c r="AS35" i="36"/>
  <c r="AR35" i="36"/>
  <c r="AQ35" i="36"/>
  <c r="AP35" i="36"/>
  <c r="AO35" i="36"/>
  <c r="AN35" i="36"/>
  <c r="AM35" i="36"/>
  <c r="AL35" i="36"/>
  <c r="AK35" i="36"/>
  <c r="AJ35" i="36"/>
  <c r="AI35" i="36"/>
  <c r="AH35" i="36"/>
  <c r="AG35" i="36"/>
  <c r="AF35" i="36"/>
  <c r="AE35" i="36"/>
  <c r="AD35" i="36"/>
  <c r="AC35" i="36"/>
  <c r="AB35" i="36"/>
  <c r="AA35" i="36"/>
  <c r="Z35" i="36"/>
  <c r="Y35" i="36"/>
  <c r="BB36" i="36"/>
  <c r="AV36" i="36"/>
  <c r="AU36" i="36"/>
  <c r="AT36" i="36"/>
  <c r="AS36" i="36"/>
  <c r="AR36" i="36"/>
  <c r="AQ36" i="36"/>
  <c r="AP36" i="36"/>
  <c r="AO36" i="36"/>
  <c r="AN36" i="36"/>
  <c r="AM36" i="36"/>
  <c r="AL36" i="36"/>
  <c r="AK36" i="36"/>
  <c r="AJ36" i="36"/>
  <c r="AI36" i="36"/>
  <c r="AH36" i="36"/>
  <c r="AG36" i="36"/>
  <c r="AF36" i="36"/>
  <c r="AE36" i="36"/>
  <c r="AD36" i="36"/>
  <c r="AC36" i="36"/>
  <c r="AB36" i="36"/>
  <c r="AA36" i="36"/>
  <c r="Z36" i="36"/>
  <c r="Y36" i="36"/>
  <c r="BB29" i="36"/>
  <c r="AV29" i="36"/>
  <c r="AU29" i="36"/>
  <c r="AT29" i="36"/>
  <c r="AS29" i="36"/>
  <c r="AR29" i="36"/>
  <c r="AQ29" i="36"/>
  <c r="AP29" i="36"/>
  <c r="AO29" i="36"/>
  <c r="AN29" i="36"/>
  <c r="AM29" i="36"/>
  <c r="AL29" i="36"/>
  <c r="AK29" i="36"/>
  <c r="AJ29" i="36"/>
  <c r="AI29" i="36"/>
  <c r="AH29" i="36"/>
  <c r="AG29" i="36"/>
  <c r="AF29" i="36"/>
  <c r="AE29" i="36"/>
  <c r="AD29" i="36"/>
  <c r="AC29" i="36"/>
  <c r="AB29" i="36"/>
  <c r="AA29" i="36"/>
  <c r="Z29" i="36"/>
  <c r="Y29" i="36"/>
  <c r="BB30" i="36"/>
  <c r="AV30" i="36"/>
  <c r="AU30" i="36"/>
  <c r="AT30" i="36"/>
  <c r="AS30" i="36"/>
  <c r="AR30" i="36"/>
  <c r="AQ30" i="36"/>
  <c r="AP30" i="36"/>
  <c r="AO30" i="36"/>
  <c r="AN30" i="36"/>
  <c r="AM30" i="36"/>
  <c r="AL30" i="36"/>
  <c r="AK30" i="36"/>
  <c r="AJ30" i="36"/>
  <c r="AI30" i="36"/>
  <c r="AH30" i="36"/>
  <c r="AG30" i="36"/>
  <c r="AF30" i="36"/>
  <c r="AE30" i="36"/>
  <c r="AD30" i="36"/>
  <c r="AC30" i="36"/>
  <c r="AB30" i="36"/>
  <c r="AA30" i="36"/>
  <c r="Z30" i="36"/>
  <c r="Y30" i="36"/>
  <c r="BB23" i="36"/>
  <c r="AV23" i="36"/>
  <c r="AU23" i="36"/>
  <c r="AT23" i="36"/>
  <c r="AS23" i="36"/>
  <c r="AR23" i="36"/>
  <c r="AQ23" i="36"/>
  <c r="AP23" i="36"/>
  <c r="AO23" i="36"/>
  <c r="AN23" i="36"/>
  <c r="AM23" i="36"/>
  <c r="AL23" i="36"/>
  <c r="AK23" i="36"/>
  <c r="AJ23" i="36"/>
  <c r="AI23" i="36"/>
  <c r="AH23" i="36"/>
  <c r="AG23" i="36"/>
  <c r="AF23" i="36"/>
  <c r="AE23" i="36"/>
  <c r="AD23" i="36"/>
  <c r="AC23" i="36"/>
  <c r="AB23" i="36"/>
  <c r="AA23" i="36"/>
  <c r="Z23" i="36"/>
  <c r="Y23" i="36"/>
  <c r="BB24" i="36"/>
  <c r="AV24" i="36"/>
  <c r="AU24" i="36"/>
  <c r="AT24" i="36"/>
  <c r="AS24" i="36"/>
  <c r="AR24" i="36"/>
  <c r="AQ24" i="36"/>
  <c r="AP24" i="36"/>
  <c r="AO24" i="36"/>
  <c r="AN24" i="36"/>
  <c r="AM24" i="36"/>
  <c r="AL24" i="36"/>
  <c r="AK24" i="36"/>
  <c r="AJ24" i="36"/>
  <c r="AI24" i="36"/>
  <c r="AH24" i="36"/>
  <c r="AG24" i="36"/>
  <c r="AF24" i="36"/>
  <c r="AE24" i="36"/>
  <c r="AD24" i="36"/>
  <c r="AC24" i="36"/>
  <c r="AB24" i="36"/>
  <c r="AA24" i="36"/>
  <c r="Z24" i="36"/>
  <c r="Y24" i="36"/>
  <c r="BB17" i="36"/>
  <c r="AV17" i="36"/>
  <c r="AU17" i="36"/>
  <c r="AT17" i="36"/>
  <c r="AS17" i="36"/>
  <c r="AR17" i="36"/>
  <c r="AQ17" i="36"/>
  <c r="AP17" i="36"/>
  <c r="AO17" i="36"/>
  <c r="AN17" i="36"/>
  <c r="AM17" i="36"/>
  <c r="AL17" i="36"/>
  <c r="AK17" i="36"/>
  <c r="AJ17" i="36"/>
  <c r="AI17" i="36"/>
  <c r="AG17" i="36"/>
  <c r="AF17" i="36"/>
  <c r="AE17" i="36"/>
  <c r="AD17" i="36"/>
  <c r="AC17" i="36"/>
  <c r="AB17" i="36"/>
  <c r="AA17" i="36"/>
  <c r="Z17" i="36"/>
  <c r="Y17" i="36"/>
  <c r="C17" i="36"/>
  <c r="BB18" i="36"/>
  <c r="AV18" i="36"/>
  <c r="AU18" i="36"/>
  <c r="AT18" i="36"/>
  <c r="AS18" i="36"/>
  <c r="AR18" i="36"/>
  <c r="AQ18" i="36"/>
  <c r="AP18" i="36"/>
  <c r="AO18" i="36"/>
  <c r="AN18" i="36"/>
  <c r="AM18" i="36"/>
  <c r="AL18" i="36"/>
  <c r="AK18" i="36"/>
  <c r="AJ18" i="36"/>
  <c r="AI18" i="36"/>
  <c r="AG18" i="36"/>
  <c r="AF18" i="36"/>
  <c r="AE18" i="36"/>
  <c r="AD18" i="36"/>
  <c r="AC18" i="36"/>
  <c r="AB18" i="36"/>
  <c r="AA18" i="36"/>
  <c r="Z18" i="36"/>
  <c r="Y18" i="36"/>
  <c r="X89" i="34" l="1"/>
  <c r="X90" i="34" s="1"/>
  <c r="X86" i="34"/>
  <c r="X87" i="34" s="1"/>
  <c r="X85" i="34"/>
  <c r="AR19" i="34" l="1"/>
  <c r="AV56" i="36" l="1"/>
  <c r="AU56" i="36"/>
  <c r="AT56" i="36"/>
  <c r="AS56" i="36"/>
  <c r="AR56" i="36"/>
  <c r="AQ56" i="36"/>
  <c r="AP56" i="36"/>
  <c r="AO56" i="36"/>
  <c r="AN56" i="36"/>
  <c r="AM56" i="36"/>
  <c r="AL56" i="36"/>
  <c r="AK56" i="36"/>
  <c r="AJ56" i="36"/>
  <c r="AI56" i="36"/>
  <c r="AH56" i="36"/>
  <c r="AG56" i="36"/>
  <c r="AF56" i="36"/>
  <c r="AE56" i="36"/>
  <c r="AD56" i="36"/>
  <c r="AC56" i="36"/>
  <c r="AB56" i="36"/>
  <c r="AA56" i="36"/>
  <c r="Z56" i="36"/>
  <c r="Y56" i="36"/>
  <c r="AV55" i="36"/>
  <c r="AU55" i="36"/>
  <c r="AT55" i="36"/>
  <c r="AS55" i="36"/>
  <c r="AR55" i="36"/>
  <c r="AQ55" i="36"/>
  <c r="AP55" i="36"/>
  <c r="AO55" i="36"/>
  <c r="AN55" i="36"/>
  <c r="AM55" i="36"/>
  <c r="AL55" i="36"/>
  <c r="AK55" i="36"/>
  <c r="AJ55" i="36"/>
  <c r="AI55" i="36"/>
  <c r="AH55" i="36"/>
  <c r="AG55" i="36"/>
  <c r="AF55" i="36"/>
  <c r="AE55" i="36"/>
  <c r="AD55" i="36"/>
  <c r="AC55" i="36"/>
  <c r="AB55" i="36"/>
  <c r="AA55" i="36"/>
  <c r="Z55" i="36"/>
  <c r="Y55" i="36"/>
  <c r="AV52" i="36"/>
  <c r="AU52" i="36"/>
  <c r="AT52" i="36"/>
  <c r="AS52" i="36"/>
  <c r="AR52" i="36"/>
  <c r="AQ52" i="36"/>
  <c r="AP52" i="36"/>
  <c r="AO52" i="36"/>
  <c r="AN52" i="36"/>
  <c r="AM52" i="36"/>
  <c r="AL52" i="36"/>
  <c r="AK52" i="36"/>
  <c r="AJ52" i="36"/>
  <c r="AI52" i="36"/>
  <c r="AH52" i="36"/>
  <c r="AG52" i="36"/>
  <c r="AF52" i="36"/>
  <c r="AE52" i="36"/>
  <c r="AD52" i="36"/>
  <c r="AC52" i="36"/>
  <c r="AB52" i="36"/>
  <c r="AA52" i="36"/>
  <c r="Z52" i="36"/>
  <c r="Y52" i="36"/>
  <c r="AV50" i="36"/>
  <c r="AU50" i="36"/>
  <c r="AT50" i="36"/>
  <c r="AS50" i="36"/>
  <c r="AR50" i="36"/>
  <c r="AQ50" i="36"/>
  <c r="AP50" i="36"/>
  <c r="AO50" i="36"/>
  <c r="AN50" i="36"/>
  <c r="AM50" i="36"/>
  <c r="AL50" i="36"/>
  <c r="AK50" i="36"/>
  <c r="AJ50" i="36"/>
  <c r="AI50" i="36"/>
  <c r="AH50" i="36"/>
  <c r="AG50" i="36"/>
  <c r="AF50" i="36"/>
  <c r="AE50" i="36"/>
  <c r="AD50" i="36"/>
  <c r="AC50" i="36"/>
  <c r="AB50" i="36"/>
  <c r="AA50" i="36"/>
  <c r="Z50" i="36"/>
  <c r="Y50" i="36"/>
  <c r="AV49" i="36"/>
  <c r="AU49" i="36"/>
  <c r="AT49" i="36"/>
  <c r="AS49" i="36"/>
  <c r="AR49" i="36"/>
  <c r="AQ49" i="36"/>
  <c r="AP49" i="36"/>
  <c r="AO49" i="36"/>
  <c r="AN49" i="36"/>
  <c r="AM49" i="36"/>
  <c r="AL49" i="36"/>
  <c r="AK49" i="36"/>
  <c r="AJ49" i="36"/>
  <c r="AI49" i="36"/>
  <c r="AH49" i="36"/>
  <c r="AG49" i="36"/>
  <c r="AF49" i="36"/>
  <c r="AE49" i="36"/>
  <c r="AD49" i="36"/>
  <c r="AC49" i="36"/>
  <c r="AB49" i="36"/>
  <c r="AA49" i="36"/>
  <c r="Z49" i="36"/>
  <c r="Y49" i="36"/>
  <c r="AV46" i="36"/>
  <c r="AU46" i="36"/>
  <c r="AT46" i="36"/>
  <c r="AS46" i="36"/>
  <c r="AR46" i="36"/>
  <c r="AQ46" i="36"/>
  <c r="AP46" i="36"/>
  <c r="AO46" i="36"/>
  <c r="AN46" i="36"/>
  <c r="AM46" i="36"/>
  <c r="AL46" i="36"/>
  <c r="AK46" i="36"/>
  <c r="AJ46" i="36"/>
  <c r="AI46" i="36"/>
  <c r="AH46" i="36"/>
  <c r="AG46" i="36"/>
  <c r="AF46" i="36"/>
  <c r="AE46" i="36"/>
  <c r="AD46" i="36"/>
  <c r="AC46" i="36"/>
  <c r="AB46" i="36"/>
  <c r="AA46" i="36"/>
  <c r="Z46" i="36"/>
  <c r="Y46" i="36"/>
  <c r="AV44" i="36"/>
  <c r="AU44" i="36"/>
  <c r="AT44" i="36"/>
  <c r="AS44" i="36"/>
  <c r="AR44" i="36"/>
  <c r="AQ44" i="36"/>
  <c r="AP44" i="36"/>
  <c r="AO44" i="36"/>
  <c r="AN44" i="36"/>
  <c r="AM44" i="36"/>
  <c r="AL44" i="36"/>
  <c r="AK44" i="36"/>
  <c r="AJ44" i="36"/>
  <c r="AI44" i="36"/>
  <c r="AH44" i="36"/>
  <c r="AG44" i="36"/>
  <c r="AF44" i="36"/>
  <c r="AE44" i="36"/>
  <c r="AD44" i="36"/>
  <c r="AC44" i="36"/>
  <c r="AB44" i="36"/>
  <c r="AA44" i="36"/>
  <c r="Z44" i="36"/>
  <c r="Y44" i="36"/>
  <c r="AV43" i="36"/>
  <c r="AU43" i="36"/>
  <c r="AT43" i="36"/>
  <c r="AS43" i="36"/>
  <c r="AR43" i="36"/>
  <c r="AQ43" i="36"/>
  <c r="AP43" i="36"/>
  <c r="AO43" i="36"/>
  <c r="AN43" i="36"/>
  <c r="AM43" i="36"/>
  <c r="AL43" i="36"/>
  <c r="AK43" i="36"/>
  <c r="AJ43" i="36"/>
  <c r="AI43" i="36"/>
  <c r="AH43" i="36"/>
  <c r="AG43" i="36"/>
  <c r="AF43" i="36"/>
  <c r="AE43" i="36"/>
  <c r="AD43" i="36"/>
  <c r="AC43" i="36"/>
  <c r="AB43" i="36"/>
  <c r="AA43" i="36"/>
  <c r="Z43" i="36"/>
  <c r="Y43" i="36"/>
  <c r="AV40" i="36"/>
  <c r="AU40" i="36"/>
  <c r="AT40" i="36"/>
  <c r="AS40" i="36"/>
  <c r="AR40" i="36"/>
  <c r="AQ40" i="36"/>
  <c r="AP40" i="36"/>
  <c r="AO40" i="36"/>
  <c r="AN40" i="36"/>
  <c r="AM40" i="36"/>
  <c r="AL40" i="36"/>
  <c r="AK40" i="36"/>
  <c r="AJ40" i="36"/>
  <c r="AI40" i="36"/>
  <c r="AH40" i="36"/>
  <c r="AG40" i="36"/>
  <c r="AF40" i="36"/>
  <c r="AE40" i="36"/>
  <c r="AD40" i="36"/>
  <c r="AC40" i="36"/>
  <c r="AB40" i="36"/>
  <c r="AA40" i="36"/>
  <c r="Z40" i="36"/>
  <c r="Y40" i="36"/>
  <c r="AV38" i="36"/>
  <c r="AU38" i="36"/>
  <c r="AT38" i="36"/>
  <c r="AS38" i="36"/>
  <c r="AR38" i="36"/>
  <c r="AQ38" i="36"/>
  <c r="AP38" i="36"/>
  <c r="AO38" i="36"/>
  <c r="AN38" i="36"/>
  <c r="AM38" i="36"/>
  <c r="AL38" i="36"/>
  <c r="AK38" i="36"/>
  <c r="AJ38" i="36"/>
  <c r="AI38" i="36"/>
  <c r="AH38" i="36"/>
  <c r="AG38" i="36"/>
  <c r="AF38" i="36"/>
  <c r="AE38" i="36"/>
  <c r="AD38" i="36"/>
  <c r="AC38" i="36"/>
  <c r="AB38" i="36"/>
  <c r="AA38" i="36"/>
  <c r="Z38" i="36"/>
  <c r="Y38" i="36"/>
  <c r="AV37" i="36"/>
  <c r="AU37" i="36"/>
  <c r="AT37" i="36"/>
  <c r="AS37" i="36"/>
  <c r="AR37" i="36"/>
  <c r="AQ37" i="36"/>
  <c r="AP37" i="36"/>
  <c r="AO37" i="36"/>
  <c r="AN37" i="36"/>
  <c r="AM37" i="36"/>
  <c r="AL37" i="36"/>
  <c r="AK37" i="36"/>
  <c r="AJ37" i="36"/>
  <c r="AI37" i="36"/>
  <c r="AH37" i="36"/>
  <c r="AG37" i="36"/>
  <c r="AF37" i="36"/>
  <c r="AE37" i="36"/>
  <c r="AD37" i="36"/>
  <c r="AC37" i="36"/>
  <c r="AB37" i="36"/>
  <c r="AA37" i="36"/>
  <c r="Z37" i="36"/>
  <c r="Y37" i="36"/>
  <c r="AV34" i="36"/>
  <c r="AU34" i="36"/>
  <c r="AT34" i="36"/>
  <c r="AS34" i="36"/>
  <c r="AR34" i="36"/>
  <c r="AQ34" i="36"/>
  <c r="AP34" i="36"/>
  <c r="AO34" i="36"/>
  <c r="AN34" i="36"/>
  <c r="AM34" i="36"/>
  <c r="AL34" i="36"/>
  <c r="AK34" i="36"/>
  <c r="AJ34" i="36"/>
  <c r="AI34" i="36"/>
  <c r="AH34" i="36"/>
  <c r="AG34" i="36"/>
  <c r="AF34" i="36"/>
  <c r="AE34" i="36"/>
  <c r="AD34" i="36"/>
  <c r="AC34" i="36"/>
  <c r="AB34" i="36"/>
  <c r="AA34" i="36"/>
  <c r="Z34" i="36"/>
  <c r="Y34" i="36"/>
  <c r="AV32" i="36"/>
  <c r="AU32" i="36"/>
  <c r="AT32" i="36"/>
  <c r="AS32" i="36"/>
  <c r="AR32" i="36"/>
  <c r="AQ32" i="36"/>
  <c r="AP32" i="36"/>
  <c r="AO32" i="36"/>
  <c r="AN32" i="36"/>
  <c r="AM32" i="36"/>
  <c r="AL32" i="36"/>
  <c r="AK32" i="36"/>
  <c r="AJ32" i="36"/>
  <c r="AI32" i="36"/>
  <c r="AH32" i="36"/>
  <c r="AG32" i="36"/>
  <c r="AF32" i="36"/>
  <c r="AE32" i="36"/>
  <c r="AD32" i="36"/>
  <c r="AC32" i="36"/>
  <c r="AB32" i="36"/>
  <c r="AA32" i="36"/>
  <c r="Z32" i="36"/>
  <c r="Y32" i="36"/>
  <c r="AV31" i="36"/>
  <c r="AU31" i="36"/>
  <c r="AT31" i="36"/>
  <c r="AS31" i="36"/>
  <c r="AR31" i="36"/>
  <c r="AQ31" i="36"/>
  <c r="AP31" i="36"/>
  <c r="AO31" i="36"/>
  <c r="AN31" i="36"/>
  <c r="AM31" i="36"/>
  <c r="AL31" i="36"/>
  <c r="AK31" i="36"/>
  <c r="AJ31" i="36"/>
  <c r="AI31" i="36"/>
  <c r="AH31" i="36"/>
  <c r="AG31" i="36"/>
  <c r="AF31" i="36"/>
  <c r="AE31" i="36"/>
  <c r="AD31" i="36"/>
  <c r="AC31" i="36"/>
  <c r="AB31" i="36"/>
  <c r="AA31" i="36"/>
  <c r="Z31" i="36"/>
  <c r="Y31" i="36"/>
  <c r="AV28" i="36"/>
  <c r="AU28" i="36"/>
  <c r="AT28" i="36"/>
  <c r="AS28" i="36"/>
  <c r="AR28" i="36"/>
  <c r="AQ28" i="36"/>
  <c r="AP28" i="36"/>
  <c r="AO28" i="36"/>
  <c r="AN28" i="36"/>
  <c r="AM28" i="36"/>
  <c r="AL28" i="36"/>
  <c r="AK28" i="36"/>
  <c r="AJ28" i="36"/>
  <c r="AI28" i="36"/>
  <c r="AH28" i="36"/>
  <c r="AG28" i="36"/>
  <c r="AF28" i="36"/>
  <c r="AE28" i="36"/>
  <c r="AD28" i="36"/>
  <c r="AC28" i="36"/>
  <c r="AB28" i="36"/>
  <c r="AA28" i="36"/>
  <c r="Z28" i="36"/>
  <c r="Y28" i="36"/>
  <c r="BB10" i="36"/>
  <c r="AR49" i="20"/>
  <c r="AR47" i="20"/>
  <c r="AR45" i="20"/>
  <c r="AR19" i="20"/>
  <c r="BB20" i="36" l="1"/>
  <c r="BB19" i="36"/>
  <c r="BB26" i="36"/>
  <c r="BB25" i="36"/>
  <c r="BB56" i="36"/>
  <c r="BB55" i="36"/>
  <c r="BB52" i="36"/>
  <c r="BB50" i="36"/>
  <c r="BB49" i="36"/>
  <c r="BB46" i="36"/>
  <c r="BB44" i="36"/>
  <c r="BB43" i="36"/>
  <c r="BB40" i="36"/>
  <c r="BB38" i="36"/>
  <c r="BB37" i="36"/>
  <c r="BB34" i="36"/>
  <c r="BB32" i="36"/>
  <c r="BB31" i="36"/>
  <c r="BB28" i="36"/>
  <c r="BB27" i="36"/>
  <c r="BB22" i="36"/>
  <c r="BB21" i="36"/>
  <c r="BB16" i="36"/>
  <c r="BB15" i="36"/>
  <c r="AR81" i="34" l="1"/>
  <c r="P30" i="29"/>
  <c r="F67" i="29" l="1"/>
  <c r="F65" i="29"/>
  <c r="AR51" i="20" l="1"/>
  <c r="R51" i="20"/>
  <c r="C15" i="36"/>
  <c r="C18" i="36" l="1"/>
  <c r="C16" i="36"/>
  <c r="C19" i="36" s="1"/>
  <c r="C20" i="36" s="1"/>
  <c r="AR45" i="31"/>
  <c r="AR43" i="31"/>
  <c r="AR41" i="31"/>
  <c r="AR37" i="31"/>
  <c r="D22" i="46"/>
  <c r="C12" i="29"/>
  <c r="P52" i="29"/>
  <c r="AR30" i="20"/>
  <c r="D15" i="46" l="1"/>
  <c r="C23" i="36"/>
  <c r="C21" i="36"/>
  <c r="C13" i="29"/>
  <c r="BB51" i="36"/>
  <c r="BB45" i="36"/>
  <c r="BB39" i="36"/>
  <c r="BB33" i="36"/>
  <c r="C24" i="36" l="1"/>
  <c r="C22" i="36"/>
  <c r="C25" i="36" s="1"/>
  <c r="C14" i="29"/>
  <c r="C26" i="36" l="1"/>
  <c r="C15" i="29"/>
  <c r="C27" i="36" l="1"/>
  <c r="C29" i="36"/>
  <c r="C30" i="36"/>
  <c r="C28" i="36"/>
  <c r="C31" i="36" s="1"/>
  <c r="C16" i="29"/>
  <c r="C17" i="29" s="1"/>
  <c r="C32" i="36" l="1"/>
  <c r="C18" i="29"/>
  <c r="C33" i="36" l="1"/>
  <c r="C34" i="36" s="1"/>
  <c r="C37" i="36" s="1"/>
  <c r="C35" i="36"/>
  <c r="C19" i="29"/>
  <c r="C20" i="29" s="1"/>
  <c r="C36" i="36" l="1"/>
  <c r="C38" i="36" s="1"/>
  <c r="C21" i="29"/>
  <c r="C22" i="29" s="1"/>
  <c r="C39" i="36" l="1"/>
  <c r="C41" i="36"/>
  <c r="C30" i="29"/>
  <c r="C42" i="36" l="1"/>
  <c r="C40" i="36"/>
  <c r="C31" i="29"/>
  <c r="F35" i="45"/>
  <c r="P58" i="29"/>
  <c r="P21" i="29"/>
  <c r="P20" i="29"/>
  <c r="P19" i="29"/>
  <c r="P18" i="29"/>
  <c r="P17" i="29"/>
  <c r="P16" i="29"/>
  <c r="P15" i="29"/>
  <c r="P14" i="29"/>
  <c r="P13" i="29"/>
  <c r="P39" i="29"/>
  <c r="P38" i="29"/>
  <c r="P37" i="29"/>
  <c r="P36" i="29"/>
  <c r="P35" i="29"/>
  <c r="P33" i="29"/>
  <c r="P32" i="29"/>
  <c r="P31" i="29"/>
  <c r="P34" i="29"/>
  <c r="AR53" i="20"/>
  <c r="C43" i="36" l="1"/>
  <c r="C44" i="36" s="1"/>
  <c r="C32" i="29"/>
  <c r="C33" i="29" s="1"/>
  <c r="C34" i="29" s="1"/>
  <c r="G4" i="45"/>
  <c r="G35" i="45"/>
  <c r="E35" i="45"/>
  <c r="F4" i="45"/>
  <c r="E4" i="45"/>
  <c r="AO11" i="46"/>
  <c r="AO13" i="46"/>
  <c r="AO15" i="46"/>
  <c r="AO9" i="46"/>
  <c r="AR15" i="46"/>
  <c r="D11" i="46"/>
  <c r="AR11" i="46" s="1"/>
  <c r="D13" i="46"/>
  <c r="AR13" i="46" s="1"/>
  <c r="C45" i="36" l="1"/>
  <c r="C46" i="36" s="1"/>
  <c r="C49" i="36" s="1"/>
  <c r="C47" i="36"/>
  <c r="C35" i="29"/>
  <c r="C36" i="29" s="1"/>
  <c r="C37" i="29" s="1"/>
  <c r="C38" i="29" s="1"/>
  <c r="C39" i="29" s="1"/>
  <c r="C40" i="29" s="1"/>
  <c r="AO23" i="46"/>
  <c r="D23" i="46"/>
  <c r="AR23" i="46" s="1"/>
  <c r="D9" i="46"/>
  <c r="AR9" i="46" s="1"/>
  <c r="D29" i="46"/>
  <c r="AR29" i="46" s="1"/>
  <c r="D27" i="46"/>
  <c r="AR27" i="46" s="1"/>
  <c r="AO25" i="46"/>
  <c r="D25" i="46"/>
  <c r="AR25" i="46" s="1"/>
  <c r="AO27" i="46"/>
  <c r="D33" i="46"/>
  <c r="AR33" i="46" s="1"/>
  <c r="AO19" i="46"/>
  <c r="D31" i="46"/>
  <c r="AR31" i="46" s="1"/>
  <c r="AO43" i="46"/>
  <c r="D45" i="46"/>
  <c r="AR45" i="46" s="1"/>
  <c r="AO33" i="46"/>
  <c r="AO37" i="46"/>
  <c r="D37" i="46"/>
  <c r="AR37" i="46" s="1"/>
  <c r="AO31" i="46"/>
  <c r="AO17" i="46"/>
  <c r="AO35" i="46"/>
  <c r="AO29" i="46"/>
  <c r="AO41" i="46"/>
  <c r="AO39" i="46"/>
  <c r="AO45" i="46"/>
  <c r="D17" i="46"/>
  <c r="AR17" i="46" s="1"/>
  <c r="D39" i="46"/>
  <c r="AR39" i="46" s="1"/>
  <c r="D43" i="46"/>
  <c r="AR43" i="46" s="1"/>
  <c r="D35" i="46"/>
  <c r="AR35" i="46" s="1"/>
  <c r="D19" i="46"/>
  <c r="AR19" i="46" s="1"/>
  <c r="C11" i="46"/>
  <c r="D41" i="46"/>
  <c r="AR41" i="46" s="1"/>
  <c r="C48" i="36" l="1"/>
  <c r="C50" i="36" s="1"/>
  <c r="AR56" i="46"/>
  <c r="C13" i="46"/>
  <c r="C19" i="46"/>
  <c r="C17" i="46"/>
  <c r="AR61" i="31"/>
  <c r="C43" i="29"/>
  <c r="C50" i="29" s="1"/>
  <c r="C52" i="29" s="1"/>
  <c r="C54" i="29" s="1"/>
  <c r="C55" i="29" s="1"/>
  <c r="C57" i="29" s="1"/>
  <c r="C58" i="29" s="1"/>
  <c r="AV26" i="36"/>
  <c r="AU26" i="36"/>
  <c r="AT26" i="36"/>
  <c r="AS26" i="36"/>
  <c r="AR26" i="36"/>
  <c r="AQ26" i="36"/>
  <c r="AP26" i="36"/>
  <c r="AO26" i="36"/>
  <c r="AN26" i="36"/>
  <c r="AM26" i="36"/>
  <c r="AL26" i="36"/>
  <c r="AK26" i="36"/>
  <c r="AJ26" i="36"/>
  <c r="AI26" i="36"/>
  <c r="AH26" i="36"/>
  <c r="AG26" i="36"/>
  <c r="AF26" i="36"/>
  <c r="AE26" i="36"/>
  <c r="AD26" i="36"/>
  <c r="AC26" i="36"/>
  <c r="AB26" i="36"/>
  <c r="AA26" i="36"/>
  <c r="Z26" i="36"/>
  <c r="Y26"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AV22" i="36"/>
  <c r="AU22" i="36"/>
  <c r="AT22" i="36"/>
  <c r="AS22" i="36"/>
  <c r="AR22" i="36"/>
  <c r="AQ22" i="36"/>
  <c r="AP22" i="36"/>
  <c r="AO22" i="36"/>
  <c r="AN22" i="36"/>
  <c r="AM22" i="36"/>
  <c r="AL22" i="36"/>
  <c r="AK22" i="36"/>
  <c r="AJ22" i="36"/>
  <c r="AI22" i="36"/>
  <c r="AH22" i="36"/>
  <c r="AG22" i="36"/>
  <c r="AF22" i="36"/>
  <c r="AE22" i="36"/>
  <c r="AD22" i="36"/>
  <c r="AC22" i="36"/>
  <c r="AB22" i="36"/>
  <c r="AA22" i="36"/>
  <c r="Z22" i="36"/>
  <c r="Y22" i="36"/>
  <c r="AV20" i="36"/>
  <c r="AU20" i="36"/>
  <c r="AT20" i="36"/>
  <c r="AS20" i="36"/>
  <c r="AR20" i="36"/>
  <c r="AQ20" i="36"/>
  <c r="AP20" i="36"/>
  <c r="AO20" i="36"/>
  <c r="AN20" i="36"/>
  <c r="AM20" i="36"/>
  <c r="AL20" i="36"/>
  <c r="AK20" i="36"/>
  <c r="AJ20" i="36"/>
  <c r="AI20" i="36"/>
  <c r="AH20" i="36"/>
  <c r="AG20" i="36"/>
  <c r="AF20" i="36"/>
  <c r="AE20" i="36"/>
  <c r="AD20" i="36"/>
  <c r="AC20" i="36"/>
  <c r="AB20" i="36"/>
  <c r="AA20" i="36"/>
  <c r="Z20" i="36"/>
  <c r="Y20" i="36"/>
  <c r="AV19" i="36"/>
  <c r="AU19" i="36"/>
  <c r="AT19" i="36"/>
  <c r="AS19" i="36"/>
  <c r="AR19" i="36"/>
  <c r="AQ19" i="36"/>
  <c r="AP19" i="36"/>
  <c r="AO19" i="36"/>
  <c r="AN19" i="36"/>
  <c r="AM19" i="36"/>
  <c r="AL19" i="36"/>
  <c r="AK19" i="36"/>
  <c r="AJ19" i="36"/>
  <c r="AI19" i="36"/>
  <c r="AG19" i="36"/>
  <c r="AF19" i="36"/>
  <c r="AE19" i="36"/>
  <c r="AD19" i="36"/>
  <c r="AC19" i="36"/>
  <c r="AB19" i="36"/>
  <c r="AA19" i="36"/>
  <c r="Z19" i="36"/>
  <c r="Y19" i="36"/>
  <c r="AV16" i="36"/>
  <c r="AU16" i="36"/>
  <c r="AT16" i="36"/>
  <c r="AS16" i="36"/>
  <c r="AR16" i="36"/>
  <c r="AQ16" i="36"/>
  <c r="AP16" i="36"/>
  <c r="AO16" i="36"/>
  <c r="AN16" i="36"/>
  <c r="AM16" i="36"/>
  <c r="AL16" i="36"/>
  <c r="AK16" i="36"/>
  <c r="AJ16" i="36"/>
  <c r="AI16" i="36"/>
  <c r="AH16" i="36"/>
  <c r="AG16" i="36"/>
  <c r="AF16" i="36"/>
  <c r="AE16" i="36"/>
  <c r="AD16" i="36"/>
  <c r="AC16" i="36"/>
  <c r="AB16" i="36"/>
  <c r="AA16" i="36"/>
  <c r="Z16" i="36"/>
  <c r="Y16" i="36"/>
  <c r="M53" i="20"/>
  <c r="C51" i="36" l="1"/>
  <c r="C52" i="36" s="1"/>
  <c r="C55" i="36" s="1"/>
  <c r="C53" i="36"/>
  <c r="D56" i="46"/>
  <c r="N42" i="21" s="1"/>
  <c r="C15" i="46"/>
  <c r="AR24" i="31"/>
  <c r="C54" i="36" l="1"/>
  <c r="C56" i="36" s="1"/>
  <c r="C61" i="36" s="1"/>
  <c r="Q56" i="46"/>
  <c r="C23" i="46"/>
  <c r="P57" i="29"/>
  <c r="AR26" i="34"/>
  <c r="AR12" i="31"/>
  <c r="AR14" i="31"/>
  <c r="P42" i="21" l="1"/>
  <c r="C25" i="46"/>
  <c r="F68" i="29"/>
  <c r="BB63" i="36"/>
  <c r="Q63" i="36" s="1"/>
  <c r="P39" i="21" l="1"/>
  <c r="C27" i="46"/>
  <c r="D63" i="36"/>
  <c r="N39" i="21" s="1"/>
  <c r="C29" i="46" l="1"/>
  <c r="C31" i="46" s="1"/>
  <c r="C33" i="46" s="1"/>
  <c r="C35" i="46" l="1"/>
  <c r="C37" i="46" s="1"/>
  <c r="C39" i="46" s="1"/>
  <c r="C41" i="46" s="1"/>
  <c r="C43" i="46" s="1"/>
  <c r="C45" i="46" s="1"/>
  <c r="C54" i="46" s="1"/>
  <c r="AR24" i="34"/>
  <c r="X88" i="34"/>
  <c r="AR13" i="34"/>
  <c r="AR12" i="34"/>
  <c r="C12" i="34"/>
  <c r="AR9" i="34"/>
  <c r="L85" i="34" l="1"/>
  <c r="L86" i="34" s="1"/>
  <c r="L87" i="34" s="1"/>
  <c r="C13" i="34"/>
  <c r="C16" i="34" s="1"/>
  <c r="AR93" i="34"/>
  <c r="Q93" i="34" s="1"/>
  <c r="C19" i="34" l="1"/>
  <c r="C20" i="34" s="1"/>
  <c r="P38" i="21"/>
  <c r="O93" i="34"/>
  <c r="N38" i="21" s="1"/>
  <c r="AR32" i="31" l="1"/>
  <c r="AR30" i="31"/>
  <c r="AR10" i="31"/>
  <c r="AR8" i="31"/>
  <c r="AR16" i="31"/>
  <c r="AR49" i="31"/>
  <c r="AR51" i="31"/>
  <c r="AR53" i="31"/>
  <c r="AR55" i="31"/>
  <c r="AR57" i="31"/>
  <c r="AR59" i="31"/>
  <c r="H40" i="29"/>
  <c r="P12" i="29"/>
  <c r="H22" i="29"/>
  <c r="F50" i="29" l="1"/>
  <c r="AR65" i="31"/>
  <c r="Q65" i="31" s="1"/>
  <c r="C10" i="20"/>
  <c r="AR16" i="20"/>
  <c r="P41" i="21" l="1"/>
  <c r="F55" i="29"/>
  <c r="F54" i="29"/>
  <c r="C12" i="20"/>
  <c r="C16" i="20" s="1"/>
  <c r="C19" i="20" s="1"/>
  <c r="C26" i="20" s="1"/>
  <c r="D65" i="31"/>
  <c r="N41" i="21" s="1"/>
  <c r="AR86" i="20"/>
  <c r="AR83" i="20"/>
  <c r="AH12" i="20"/>
  <c r="AR14" i="20"/>
  <c r="P54" i="29" l="1"/>
  <c r="G54" i="29"/>
  <c r="P73" i="29"/>
  <c r="C28" i="20"/>
  <c r="C30" i="20" l="1"/>
  <c r="G73" i="29"/>
  <c r="F73" i="29"/>
  <c r="N40" i="21" s="1"/>
  <c r="AR12" i="20"/>
  <c r="AR56" i="20"/>
  <c r="AR43" i="20"/>
  <c r="AR41" i="20"/>
  <c r="AR34" i="20"/>
  <c r="AR32" i="20"/>
  <c r="AR28" i="20"/>
  <c r="AR26" i="20"/>
  <c r="AR10" i="20"/>
  <c r="AR8" i="20"/>
  <c r="P40" i="21" l="1"/>
  <c r="C32" i="20"/>
  <c r="C34" i="20" s="1"/>
  <c r="AR95" i="20"/>
  <c r="Q95" i="20" l="1"/>
  <c r="D95" i="20"/>
  <c r="N37" i="21" s="1"/>
  <c r="P37" i="21" l="1"/>
  <c r="C10" i="31" l="1"/>
  <c r="C12" i="31" l="1"/>
  <c r="C14" i="31" s="1"/>
  <c r="C16" i="31" s="1"/>
  <c r="C18" i="31" l="1"/>
  <c r="C20" i="31" s="1"/>
  <c r="C24" i="31" l="1"/>
  <c r="C30" i="31" s="1"/>
  <c r="C36" i="31" s="1"/>
  <c r="C40" i="31" l="1"/>
  <c r="C42" i="31" s="1"/>
  <c r="C44" i="31" s="1"/>
  <c r="C49" i="31" l="1"/>
  <c r="C51" i="31" s="1"/>
  <c r="C53" i="31" l="1"/>
  <c r="C55" i="31" s="1"/>
  <c r="C57" i="31" l="1"/>
  <c r="C59" i="31" s="1"/>
  <c r="C61" i="31" s="1"/>
  <c r="C41" i="20" l="1"/>
  <c r="C45" i="20" l="1"/>
  <c r="C43" i="20" l="1"/>
  <c r="C47" i="20" s="1"/>
  <c r="C49" i="20" l="1"/>
  <c r="C51" i="20" s="1"/>
  <c r="C56" i="20" s="1"/>
  <c r="C59" i="20" s="1"/>
  <c r="C60" i="20" l="1"/>
  <c r="C61" i="20" s="1"/>
  <c r="C69" i="20" s="1"/>
  <c r="C71" i="20" l="1"/>
  <c r="C73" i="20" l="1"/>
  <c r="C75" i="20" l="1"/>
  <c r="C77" i="20" s="1"/>
  <c r="C83" i="20" s="1"/>
  <c r="C86" i="20" s="1"/>
  <c r="C93" i="20" s="1"/>
  <c r="C24" i="34" l="1"/>
  <c r="C26" i="34" s="1"/>
  <c r="C33" i="34" l="1"/>
  <c r="C34" i="34" s="1"/>
  <c r="C35" i="34" l="1"/>
  <c r="C36" i="34"/>
  <c r="C37" i="34" s="1"/>
  <c r="C38" i="34" l="1"/>
  <c r="C39" i="34" l="1"/>
  <c r="C40" i="34" l="1"/>
  <c r="C41" i="34" l="1"/>
  <c r="C42" i="34" s="1"/>
  <c r="C43" i="34" s="1"/>
  <c r="C44" i="34" s="1"/>
  <c r="C50" i="34" s="1"/>
  <c r="C51" i="34" s="1"/>
  <c r="C52" i="34" s="1"/>
  <c r="C59" i="34" s="1"/>
  <c r="C60" i="34" s="1"/>
  <c r="C61" i="34" s="1"/>
  <c r="C62" i="34" s="1"/>
  <c r="C63" i="34" s="1"/>
  <c r="C64" i="34" s="1"/>
  <c r="C65" i="34" s="1"/>
  <c r="C66" i="34" s="1"/>
  <c r="C72" i="34" s="1"/>
  <c r="C73" i="34" s="1"/>
  <c r="C74" i="34" s="1"/>
  <c r="C81" i="34" s="1"/>
</calcChain>
</file>

<file path=xl/sharedStrings.xml><?xml version="1.0" encoding="utf-8"?>
<sst xmlns="http://schemas.openxmlformats.org/spreadsheetml/2006/main" count="808" uniqueCount="519">
  <si>
    <t>bitte auswählen</t>
  </si>
  <si>
    <t>ja</t>
  </si>
  <si>
    <t>nein</t>
  </si>
  <si>
    <t>Krankenhäuser</t>
  </si>
  <si>
    <t>Schulen</t>
  </si>
  <si>
    <t>Breitensportvereine und öffentliche Sportstätten</t>
  </si>
  <si>
    <t>Art der Einrichtungen</t>
  </si>
  <si>
    <t>Art Antragsteller</t>
  </si>
  <si>
    <t>Es wurde geprüft, ob Fördermittel der EU in Anspruch genommen werden können. Soweit die Inanspruchnahme möglich ist, sind diese Fördermittel im Finanzierungsplan berücksichtigt.</t>
  </si>
  <si>
    <t xml:space="preserve">Bei der Beschaffung und/oder Beauftragung zur Ausführung der beantragten Maßnahmen werden die in der Richtlinie und im Merkblatt genannten Fördervoraussetzungen eingehalten. </t>
  </si>
  <si>
    <t>wird nachgereicht</t>
  </si>
  <si>
    <t>Titel</t>
  </si>
  <si>
    <t>Belastung</t>
  </si>
  <si>
    <t>Hitze</t>
  </si>
  <si>
    <t>Starkregen</t>
  </si>
  <si>
    <t>Starkwind</t>
  </si>
  <si>
    <t>Flussüberschwemmungen</t>
  </si>
  <si>
    <t>Dürre</t>
  </si>
  <si>
    <t>Die betroffene Fläche/ das betroffene Gebäude befindet sich im Eigentum der/s Antragsteller*in.</t>
  </si>
  <si>
    <t>Dachbegrünung</t>
  </si>
  <si>
    <t>Vor der Umsetzung der beantragten baulichen Maßnahmen werden alle erforderlichen Unterlagen, inklusive öffentlich-rechtlicher Genehmigungen, vorliegen. Die Genehmigungen und Bauunterlagen sind der Projektträgerin auf Nachfrage vorzulegen.</t>
  </si>
  <si>
    <t>Maßnahmen</t>
  </si>
  <si>
    <t>Trockenheit</t>
  </si>
  <si>
    <t>Dienstreisen</t>
  </si>
  <si>
    <t>Beschaffung von Materialien und Komponenten</t>
  </si>
  <si>
    <t>Detaillierte Ausgabenberechnung  / Auftragswertschätzung wird nachgereicht</t>
  </si>
  <si>
    <t>Auftragsvergabe - Planung</t>
  </si>
  <si>
    <t>Detaillierte Ausgabenberechnung / Auftragswertschätzung liegt bei</t>
  </si>
  <si>
    <t>Auftragsvergabe - Umsetzung</t>
  </si>
  <si>
    <t>Anlage</t>
  </si>
  <si>
    <t>Kurzbeschreibung</t>
  </si>
  <si>
    <t>Nr.</t>
  </si>
  <si>
    <t>Ressourcenplan Positionen - Maßnahmenumsetzung</t>
  </si>
  <si>
    <t>Ressourcenplan Anlage</t>
  </si>
  <si>
    <t>Ressourcenplan Positionen - begleitende ÖA / Beteiligung</t>
  </si>
  <si>
    <t>Geographische Ausdehnung</t>
  </si>
  <si>
    <t>Kommunal</t>
  </si>
  <si>
    <t>Bundesland</t>
  </si>
  <si>
    <t>mehrere Bundesländer</t>
  </si>
  <si>
    <t>deutschlandweit</t>
  </si>
  <si>
    <t>Überkommunal</t>
  </si>
  <si>
    <t>Überschwemmung</t>
  </si>
  <si>
    <t>Netzwerkart</t>
  </si>
  <si>
    <t>Online-Kennung:</t>
  </si>
  <si>
    <t>Position</t>
  </si>
  <si>
    <t>beantragte Mittel</t>
  </si>
  <si>
    <t>Summe</t>
  </si>
  <si>
    <t>Geplanter Projektstart</t>
  </si>
  <si>
    <t>Projektende</t>
  </si>
  <si>
    <t>Dauer (Monate)</t>
  </si>
  <si>
    <t>Name der Einrichtung</t>
  </si>
  <si>
    <t>Art der Einrichtung</t>
  </si>
  <si>
    <t>Baujahr</t>
  </si>
  <si>
    <t>Anzahl der Gebäude</t>
  </si>
  <si>
    <t>Grundlage der Maßnahme/n</t>
  </si>
  <si>
    <t>Allgemein</t>
  </si>
  <si>
    <t>Check</t>
  </si>
  <si>
    <t>Checkbox Value</t>
  </si>
  <si>
    <t>OK</t>
  </si>
  <si>
    <t>A | Basisdaten</t>
  </si>
  <si>
    <t>Einleitung</t>
  </si>
  <si>
    <t>Anleitung</t>
  </si>
  <si>
    <t>Schritt 1:</t>
  </si>
  <si>
    <t>Schritt 2:</t>
  </si>
  <si>
    <t>Schritt 3:</t>
  </si>
  <si>
    <t>Schritt 4:</t>
  </si>
  <si>
    <t>Status der Tabellenblätter</t>
  </si>
  <si>
    <t>B | Maßnahmenplan</t>
  </si>
  <si>
    <t>D | Ressourcenplan</t>
  </si>
  <si>
    <t>E | Bestätigungen</t>
  </si>
  <si>
    <t>F | Anlagen</t>
  </si>
  <si>
    <t>Tabellenblatt</t>
  </si>
  <si>
    <t>Status</t>
  </si>
  <si>
    <t>Technische Hinweise</t>
  </si>
  <si>
    <t>Pflichtfeld, noch auszufüllen</t>
  </si>
  <si>
    <t>Optionales Feld, unausgefüllt</t>
  </si>
  <si>
    <t>Korrekt ausgefülltes Feld</t>
  </si>
  <si>
    <t>Für die betroffene Fläche/ das betroffene Gebäude liegt ein Erbbaurechtsvertrag vor.</t>
  </si>
  <si>
    <t>Für die betroffene Fläche/ das betroffene Gebäude liegt ein Miet- oder Pachtvertrag vor.</t>
  </si>
  <si>
    <t>Erläuterung zu Projektlaufzeit</t>
  </si>
  <si>
    <t>Name des Netzwerks</t>
  </si>
  <si>
    <t>Sonstiges</t>
  </si>
  <si>
    <t>Kommentare &amp; Anmerkungen</t>
  </si>
  <si>
    <t>Projektmonat</t>
  </si>
  <si>
    <t>Arbeitspaket &amp; Meilenstein</t>
  </si>
  <si>
    <t>Start</t>
  </si>
  <si>
    <t>Ende</t>
  </si>
  <si>
    <t>Begrünung des Innenraums</t>
  </si>
  <si>
    <t>Begrünung der Außenfläche</t>
  </si>
  <si>
    <t>Schaffung von Verdunstungsflächen</t>
  </si>
  <si>
    <t>Beispiele</t>
  </si>
  <si>
    <t>Straßen- und Hofbegrünung</t>
  </si>
  <si>
    <t>Nr</t>
  </si>
  <si>
    <t>Ausgabenposition</t>
  </si>
  <si>
    <t>Ausgaben-
position</t>
  </si>
  <si>
    <t>C | Zeitplan</t>
  </si>
  <si>
    <t>Gesamtausgaben: Maßnahmenplanung und -umsetzung</t>
  </si>
  <si>
    <t>Ja/Nein</t>
  </si>
  <si>
    <t>Listen für Dropdownfelder</t>
  </si>
  <si>
    <t>Anlage Ressourcenplan</t>
  </si>
  <si>
    <t>Beschreibung</t>
  </si>
  <si>
    <t>Wildgärten, Wildwiesen, naturnah gestaltete Gärten, landschaftspflegerische Maßnahmen</t>
  </si>
  <si>
    <t>grau</t>
  </si>
  <si>
    <t>Rücklaufklappen, Schutzwälle, Aufkantungen, Mulden</t>
  </si>
  <si>
    <t>Verschattung am Gebäude</t>
  </si>
  <si>
    <t>Jalousien, Rollläden, Raffstoren, Lamellen</t>
  </si>
  <si>
    <t>Dämmung</t>
  </si>
  <si>
    <t>Fassadendämmung, Dachdämmung</t>
  </si>
  <si>
    <t>Fensteraustausch</t>
  </si>
  <si>
    <t>Schutz vor Starkwind</t>
  </si>
  <si>
    <t>Dachsicherung, Baumkontrolle</t>
  </si>
  <si>
    <t>Verschattung im Außenbereich</t>
  </si>
  <si>
    <t>Sonnensegel, Markisen, Sonnenschirme, Pavillions, Pergolen</t>
  </si>
  <si>
    <t>Multifunktionsflächen</t>
  </si>
  <si>
    <t>Wasserspielplätze, Parkanlagen mit Retentionsfläche</t>
  </si>
  <si>
    <t>Reduzierung der befestigten Flächen</t>
  </si>
  <si>
    <t>natur-basiert</t>
  </si>
  <si>
    <t>Raumlufttechnische Anlagen 
mit aktiver Kühlung</t>
  </si>
  <si>
    <t>Anpassung von 
Entwässerungssystemen</t>
  </si>
  <si>
    <t>Maßnahmen zum Schutz 
vor eindringendem Wasser</t>
  </si>
  <si>
    <t>Maßnahmenart</t>
  </si>
  <si>
    <t>Anzahl der
Maßnahmen</t>
  </si>
  <si>
    <t>Geplant</t>
  </si>
  <si>
    <t>Typ</t>
  </si>
  <si>
    <t>natur-
basiert</t>
  </si>
  <si>
    <t>Nicht-investive Maßnahmen</t>
  </si>
  <si>
    <t>Zusammenfassende Informationen</t>
  </si>
  <si>
    <t>Fassadenbegrünung</t>
  </si>
  <si>
    <t>Förderquote (in %)</t>
  </si>
  <si>
    <t>Sonnen- und Wärmeschutzverglasung</t>
  </si>
  <si>
    <t>Maßnahmen am/im Gebäude</t>
  </si>
  <si>
    <t>Standgerät, Tischgerät</t>
  </si>
  <si>
    <t>extensive und intensive Dachbegrünung</t>
  </si>
  <si>
    <t>Vergabe von Planungsleistungen</t>
  </si>
  <si>
    <t>Behindertenhilfe</t>
  </si>
  <si>
    <t>Betreuung und Behandlung suchtkranker Menschen</t>
  </si>
  <si>
    <t>Flüchtlingseinrichtungen und Migrationshilfe</t>
  </si>
  <si>
    <t>Jugendhilfe- und Jugendfreizeiteinrichtungen</t>
  </si>
  <si>
    <t>Kindergärten und Kindertagesstätten</t>
  </si>
  <si>
    <t>Obdachlosenhilfe</t>
  </si>
  <si>
    <t>Psychiatrische Einrichtungen</t>
  </si>
  <si>
    <t>Rettungswesen, Brand- und Katastrophenschutz</t>
  </si>
  <si>
    <t>Soziale Dienstleistungen und Beratungsstellen</t>
  </si>
  <si>
    <t>Soziale Treffpunkte und Begegnungsstätten</t>
  </si>
  <si>
    <t>Weitere soziale Einrichtung</t>
  </si>
  <si>
    <t>1. Keine genaue Erfassung der durch die Folgen der Klimakrise hervorgerufenen individuellen Betroffenheit der Zielgruppen</t>
  </si>
  <si>
    <t>weitere Netzwerke</t>
  </si>
  <si>
    <t>Gesamtmittel</t>
  </si>
  <si>
    <t>davon Eigenmittel</t>
  </si>
  <si>
    <t>Begründung für Förderquote sowie ggf.  Darlegung von Drittmitteln</t>
  </si>
  <si>
    <t>Maßnahmenart (Stichwort)</t>
  </si>
  <si>
    <t>Weitere Maßnahmen am/im Gebäude</t>
  </si>
  <si>
    <t>naturnahe Umgestaltung von Außenflächen / (Teil-)Entsiegelung mit nachhaltiger Nutzung</t>
  </si>
  <si>
    <t xml:space="preserve">naturnahe Regenwasserrückhalte-/ Regenwasserauffangbecken </t>
  </si>
  <si>
    <t>Bauausführung mit Baubeginn und Baufertigstellung</t>
  </si>
  <si>
    <t>Finale Abnahmen und Fertigstellungspflege</t>
  </si>
  <si>
    <t>Öffentlichkeitsarbeit und Vernetzung</t>
  </si>
  <si>
    <t>Wohlfahrtsverband</t>
  </si>
  <si>
    <r>
      <t xml:space="preserve">Ausgangssituation
</t>
    </r>
    <r>
      <rPr>
        <sz val="11"/>
        <color theme="1"/>
        <rFont val="Calibri"/>
        <family val="2"/>
        <scheme val="minor"/>
      </rPr>
      <t>Aktueller Grad der Klimaanpassung</t>
    </r>
  </si>
  <si>
    <r>
      <t xml:space="preserve">Zielwert
</t>
    </r>
    <r>
      <rPr>
        <sz val="11"/>
        <color theme="1"/>
        <rFont val="Calibri"/>
        <family val="2"/>
        <scheme val="minor"/>
      </rPr>
      <t xml:space="preserve">Angestrebter Grad der Klimaanpassung </t>
    </r>
  </si>
  <si>
    <t>Maßnahmen im Außenbereich</t>
  </si>
  <si>
    <t>Anzahl Außenmaßnahmen</t>
  </si>
  <si>
    <t>Flächenanteil graue Maßnahmen</t>
  </si>
  <si>
    <t>Flächenanteil naturbasierte Maßnahmen</t>
  </si>
  <si>
    <t>Eigentumsverhältnisse</t>
  </si>
  <si>
    <t>Beihilferecht</t>
  </si>
  <si>
    <t>Art Antragsteller FSP3</t>
  </si>
  <si>
    <t>Ja</t>
  </si>
  <si>
    <t>Nutzfläche/ Innenräume [m²]</t>
  </si>
  <si>
    <t>Vergabeverfahren für bauliche Umsetzung</t>
  </si>
  <si>
    <t>-</t>
  </si>
  <si>
    <t>M2.1</t>
  </si>
  <si>
    <t>M2.2</t>
  </si>
  <si>
    <t>M2.3</t>
  </si>
  <si>
    <t>M3.1</t>
  </si>
  <si>
    <t>M3.2</t>
  </si>
  <si>
    <t>M3.3</t>
  </si>
  <si>
    <t>M4.1</t>
  </si>
  <si>
    <t>M4.2</t>
  </si>
  <si>
    <t>M4.3</t>
  </si>
  <si>
    <t>M5.1</t>
  </si>
  <si>
    <t>M5.2</t>
  </si>
  <si>
    <t>M5.3</t>
  </si>
  <si>
    <t>M6.1</t>
  </si>
  <si>
    <t>M6.2</t>
  </si>
  <si>
    <t>M6.3</t>
  </si>
  <si>
    <t>M7.1</t>
  </si>
  <si>
    <t>M7.2</t>
  </si>
  <si>
    <t>M7.3</t>
  </si>
  <si>
    <t>M1.1</t>
  </si>
  <si>
    <t>M1.2</t>
  </si>
  <si>
    <t>M1.3</t>
  </si>
  <si>
    <t>Netzwerke von Kommunen</t>
  </si>
  <si>
    <t>Mitgliedschaft in Unternehmensverband</t>
  </si>
  <si>
    <t>Zusammenschlüsse von Stiftungen/Vereinen</t>
  </si>
  <si>
    <t>Rechtspersönlichkeit</t>
  </si>
  <si>
    <t>Vor-, Entwurfs-, Genehmigungsplanung  inkl. behördlicher Genehmigungsprozesse</t>
  </si>
  <si>
    <t>gemeinnützige Vereine, Verbände und Stiftungen</t>
  </si>
  <si>
    <t>gemeinnützige private Unternehmen</t>
  </si>
  <si>
    <t>dauerhaft bzw. regelmäßig untergebrachten und betreuten, vulnerablen Personen</t>
  </si>
  <si>
    <t>temporär, unregelmäßig oder einmalig betreuter, vulnerablen Personen pro Woche</t>
  </si>
  <si>
    <t>Mitarbeitende</t>
  </si>
  <si>
    <t xml:space="preserve"> Personen in der betroffenen Einrichtung</t>
  </si>
  <si>
    <t>Zugehörigkeit zu einem Wohlfahrtsverband</t>
  </si>
  <si>
    <t>Vergrößerung der Kanäle und Regenwasserrohre zur Anpassung an Starkregenereignisse</t>
  </si>
  <si>
    <t>Wandbegrünung, Indoor-Gärten</t>
  </si>
  <si>
    <t>Fortschrittmatrix FSP 1 &amp; 2</t>
  </si>
  <si>
    <t>Fortschrittmatrix FSP 3</t>
  </si>
  <si>
    <t>6. Vollständige Umsetzung der umfassenden Anpassungsstrategie hat stattgefunden.</t>
  </si>
  <si>
    <t>3. Systematische Analyse von Prozessen zur Berücksichtigung von Anpassungsaspekten und Erfassung von Betroffenheit sämtlicher Einrichtungen liegt vor.</t>
  </si>
  <si>
    <t xml:space="preserve">5. Anteilige Umsetzung der umfassenden Strategie hat stattgefunden und erste Maßnahmen werden umgesetzt. </t>
  </si>
  <si>
    <t>1. Keine/wenige Kenntnisse zu Bedarfen und Maßnahmen der Klimaanpassung.</t>
  </si>
  <si>
    <t>Zukunft – Umwelt – Gesellschaft (ZUG) gGmbH</t>
  </si>
  <si>
    <t>10963 Berlin</t>
  </si>
  <si>
    <t>Schritt 6:</t>
  </si>
  <si>
    <t>Pflichtfelder müssen ausgefüllt werden.</t>
  </si>
  <si>
    <t>Optionale Felder können für zusätzliche Informationen genutzt werden.</t>
  </si>
  <si>
    <t>Auftragsvergabe</t>
  </si>
  <si>
    <t>(F0835) Vergabe von Aufträgen</t>
  </si>
  <si>
    <t>(F0844) Dienstreisen (Inland)</t>
  </si>
  <si>
    <t>Körperschaften/ Anstalten öffentlichen Rechts</t>
  </si>
  <si>
    <t>Anmerkungen zur Berechnungsgrundlage (optional)</t>
  </si>
  <si>
    <t>a. Art der Dienstleistung (Werden Spezialleistungen angeboten?)</t>
  </si>
  <si>
    <t>b. Geographischer Einzugsbereich (Woher kommt die Zielgruppe der Einrichtung bzw. des Unternehmens? Wie hoch ist der Anteil der Zielgruppe aus der Region?)</t>
  </si>
  <si>
    <t>Ausfüllhinweise</t>
  </si>
  <si>
    <t>Ausfüllhinweis</t>
  </si>
  <si>
    <t>Zeitplan</t>
  </si>
  <si>
    <t>weitere einzureichenden Unterlagen</t>
  </si>
  <si>
    <t>Satzung/Gesellschaftervertrag</t>
  </si>
  <si>
    <t>Eigentumsnachnachweis: Grundbuchauszug oder  Liegenschaftskatasterauszug (bei Kommunen), oder Miet-, Pacht-, Erbbaurechtsvertrag </t>
  </si>
  <si>
    <t>Klimaanpassungskonzept bzw. Dokumentation einer Beratung</t>
  </si>
  <si>
    <t>Nein</t>
  </si>
  <si>
    <r>
      <t>Pflichtunterlagen (s. Kapitel 6.2)</t>
    </r>
    <r>
      <rPr>
        <b/>
        <vertAlign val="superscript"/>
        <sz val="11"/>
        <color theme="4"/>
        <rFont val="Calibri"/>
        <family val="2"/>
        <scheme val="minor"/>
      </rPr>
      <t>[3]</t>
    </r>
    <r>
      <rPr>
        <b/>
        <sz val="11"/>
        <color theme="4"/>
        <rFont val="Calibri"/>
        <family val="2"/>
        <scheme val="minor"/>
      </rPr>
      <t> </t>
    </r>
  </si>
  <si>
    <t>Anlagen Matrix für FSP2</t>
  </si>
  <si>
    <t>Pflichtanlagen</t>
  </si>
  <si>
    <t>Lookup Value</t>
  </si>
  <si>
    <t>Pflicht_1</t>
  </si>
  <si>
    <t>Pflicht_2</t>
  </si>
  <si>
    <t>Pflicht_3</t>
  </si>
  <si>
    <t>Pflicht_4</t>
  </si>
  <si>
    <t>Pflicht_5</t>
  </si>
  <si>
    <t>Pflicht_6</t>
  </si>
  <si>
    <t>Weitere_1</t>
  </si>
  <si>
    <t>Weitere_2</t>
  </si>
  <si>
    <t>Weitere_3</t>
  </si>
  <si>
    <t>Weitere_4</t>
  </si>
  <si>
    <t>Weitere_5</t>
  </si>
  <si>
    <t>Weitere_6</t>
  </si>
  <si>
    <t>Weitere_8</t>
  </si>
  <si>
    <t>Weitere_9</t>
  </si>
  <si>
    <t>Weitere_10</t>
  </si>
  <si>
    <t>Weitere_11</t>
  </si>
  <si>
    <t>Weitere_12</t>
  </si>
  <si>
    <t>Weitere_7</t>
  </si>
  <si>
    <t>Ausfüllhinweis für Antragsstellenden</t>
  </si>
  <si>
    <t>Nachweis der Gemeinnützigkeit (z. B. in Form eines Freistellungsbescheides vom Finanzamt) für Unternehmen der Privatwirtschaft sowie Vereine, Verbände und Stiftungen.</t>
  </si>
  <si>
    <t>Die Jahresabschlüsse der vergangenen zwei Jahre für gemeinnützige Unternehmen der Privatwirtschaft sowie Vereine, Verbände und Stiftungen).</t>
  </si>
  <si>
    <t>Fotos der Grundstücke und Gebäude zur Verdeutlichung der aktuellen Situation sowie der individuellen Betroffenheit in Bezug auf klimatische Veränderungen. Bitte fügen Sie immer eine Bildunterschrift mit Blickrichtung, wie z. B. "Ansicht von Osten/Süden/Westen", die den Zustand/die Eignung des Geländes, der Fassade/des Dachs dokumentieren.</t>
  </si>
  <si>
    <t>Der statische Nachweis ist von einem qualifizierten Ingenieurbüro zu erstellen. Weitere Hinweise zu Gründächern s. #Kapitel 8.3.</t>
  </si>
  <si>
    <t>Jahresabschlüsse</t>
  </si>
  <si>
    <t>Nachweis der Finanzschwäche</t>
  </si>
  <si>
    <t>Fotos der Grundstücke und Gebäude</t>
  </si>
  <si>
    <t>Gründach: statischer Nachweis</t>
  </si>
  <si>
    <t>Ausfüllfeld</t>
  </si>
  <si>
    <t>Korrekt ausgefüllt</t>
  </si>
  <si>
    <t>Mit Formel ausgefüllt</t>
  </si>
  <si>
    <t>Weitere Anlagen</t>
  </si>
  <si>
    <t>Lüftungsanlagen zum Hitzeschutz</t>
  </si>
  <si>
    <t>adiabatische Kühlung, geothermische Kühlung</t>
  </si>
  <si>
    <t>Raumlufttechnische Anlagen 
mit passiver Kühlung</t>
  </si>
  <si>
    <t>Zwischenspeicherung von Regenwasser inkl. dessen Nutzung</t>
  </si>
  <si>
    <t>Einverständniserklärung Vermietung</t>
  </si>
  <si>
    <t>Bei der Vergabe von Aufträgen an externe Dritte wird auf eine hinreichende Qualifikation geachtet, die diese in der Regel durch drei einschlägige Referenzprojekte belegen können.</t>
  </si>
  <si>
    <t>Arbeiterwohlfahrt</t>
  </si>
  <si>
    <t>Deutscher Caritasverband</t>
  </si>
  <si>
    <t>Diakonie Deutschland - Evangelisches Werk für Diakonie und Entwicklung</t>
  </si>
  <si>
    <t>Der Paritätische Gesamtverband</t>
  </si>
  <si>
    <t>Zentralwohlfahrtsstelle der Juden in Deutschland</t>
  </si>
  <si>
    <t>Arbeiter-Samariter-Bund</t>
  </si>
  <si>
    <t>Deutsches Rotes Kreuz</t>
  </si>
  <si>
    <t>Wohlfahrtsverbände (mit Nein)</t>
  </si>
  <si>
    <t>Anpassungen bitte in beiden Tabellen vornehmen</t>
  </si>
  <si>
    <t>Wohlfahrtsverbände (ohne Nein)</t>
  </si>
  <si>
    <t>Keine Zugehörigkeit</t>
  </si>
  <si>
    <t>davon beantragte Mittel</t>
  </si>
  <si>
    <t>Nachweis der Zeichnungsberechtigung
(z. B. Handelsregisterauszug, Vereins- oder Gemeinderegisterauszug, Vollmacht)</t>
  </si>
  <si>
    <t>Nachweis der Gemeinnützigkeit 
(z. B. in Form eines Freistellungsbescheides vom Finanzamt)</t>
  </si>
  <si>
    <t>Schriftliche Bestätigung zu verfügbaren Eigenmitteln</t>
  </si>
  <si>
    <t>Bestätigungen/Nachweise über die Verfügbarkeit vorgesehener Eigenmittel (z. B. auf Grundlage einer aktuellen Bankauskunft für gemeinnützige Unternehmen der Privatwirtschaft sowie Vereine, Verbände und Stiftungen oder einer Bestätigung der Einstellung der Eigenmittel in den laufenden Haushaltsplan für Körperschaften und Anstalten des öffentlichen Rechts).</t>
  </si>
  <si>
    <t>Nicht-investive Maßnahmen (optional)</t>
  </si>
  <si>
    <t>Informationen zu Ihrer Organisation sowie zur geförderten sozialen Einrichtung</t>
  </si>
  <si>
    <t>Angaben zu den im Rahmen des Vorhabens umzusetzenden Maßnahmen</t>
  </si>
  <si>
    <t>Angaben zum Zeitplan und Nennung wichtiger Meilensteine zur Erfolgskontrolle</t>
  </si>
  <si>
    <t>Übersichtliche Darstellung der erwarteten Ausgaben im Rahmen des Vorhabens</t>
  </si>
  <si>
    <t>Übersicht erforderlicher Bestätigungen durch die/den Antragstellenden</t>
  </si>
  <si>
    <t>Übersicht der dem Antrag beizulegenden Pflichtanlagen</t>
  </si>
  <si>
    <t>Wesentliche Schritte der Antragstellung</t>
  </si>
  <si>
    <t>Farblegende und Ausfüllhinweise</t>
  </si>
  <si>
    <t>Beachten Sie bei der Bearbeitung der Vorhabenbeschreibung die Ausfüllhinweise, die für eine Vielzahl der Felder weitere Informationen bereitstellen. Beachten Sie weiterhin die Farbgebung der auszufüllenden Felder:</t>
  </si>
  <si>
    <t xml:space="preserve">Förderschwerpunkt </t>
  </si>
  <si>
    <t>Kurzbeschreibung der Verbreitungsstrategie innerhalb der oben genannten Netzwerke</t>
  </si>
  <si>
    <t>Kurzbeschreibung des Maßnahmenpakets bzw. der umzusetzenden Maßnahmen</t>
  </si>
  <si>
    <t>Angepasste 
Raumfläche [m²]</t>
  </si>
  <si>
    <t>Leitungsgebundene Trinkwasserspender</t>
  </si>
  <si>
    <t>Angepasste 
Außenfläche [m²]</t>
  </si>
  <si>
    <t>Weitere Maßnahmen im Außenbereich</t>
  </si>
  <si>
    <t>Zusammenfassung der Profi-Positionen für Ihren Easy-Online-Antrag</t>
  </si>
  <si>
    <t>Mit der Maßnahme wurde noch nicht begonnen. Als Projektbeginn ist grundsätzlich der Abschluss eines der Ausführung zuzurechnenden Lieferungs- oder Leistungsvertrages zu werten.</t>
  </si>
  <si>
    <t xml:space="preserve">Im Rahmen des geförderten Vorhabens werden die geltenden vergaberechtlichen Bestimmungen sowie die in den Allgemeinen Nebenbestimmungen zum Zuwendungsbescheid (ANBest-P bzw. ANBest-GK für kommunale Antragstellende) aufgeführten Regelungen befolgt. </t>
  </si>
  <si>
    <t>Die Nebenbestimmungen, Richtlinien und weitere Hinweise für Zuwendungen auf Ausgabenbasis (AZA) können im Formularschrank des Bundesumweltministeriums abgerufen werden.</t>
  </si>
  <si>
    <t xml:space="preserve">Bitte nennen Sie im Folgenden alle weiteren erforderlichen Ausgabenpositionen (Auftragsvergaben, Sachausgaben und Reiseausgaben), beschreiben Sie diese stichpunktartig, ordnen Sie sie einer der vordefinierten Ausgabenpositionen zu und erläutern Sie kurz aber nachvollziehbar, wie Sie die Ausgaben im Detail ermittelt haben (ggf. unter Bezugnahme auf weitere Anlagen). </t>
  </si>
  <si>
    <t>Zum Ausfüllen der Excel-Tabelle sollten Sie Excel 2010 oder eine neuere Version verwenden. 
Die Darstellung ist auf eine Zoom-Stufe von 100 % optimiert.</t>
  </si>
  <si>
    <t>Stresemannstraße 69 – 71</t>
  </si>
  <si>
    <t>Kurzbeschreibung der Verbreitungsstrategie innerhalb der Strukturen Ihrer eigenen Organisation</t>
  </si>
  <si>
    <t>Geographische Ausdehnung der Einrichtungen der/des  Antragstellenden</t>
  </si>
  <si>
    <t>Grundstücksgröße [m²]</t>
  </si>
  <si>
    <t>Außenfläche [m²]</t>
  </si>
  <si>
    <r>
      <t>De</t>
    </r>
    <r>
      <rPr>
        <sz val="11"/>
        <rFont val="Calibri"/>
        <family val="2"/>
      </rPr>
      <t>r/</t>
    </r>
    <r>
      <rPr>
        <sz val="11"/>
        <color theme="1"/>
        <rFont val="Calibri"/>
        <family val="2"/>
      </rPr>
      <t xml:space="preserve">die Antragstellende ist rechtlich selbstständig. </t>
    </r>
  </si>
  <si>
    <t>Der/die Antragstellende ist administrativ und organisatorisch in der Lage das beantragte Projekt umzusetzen.</t>
  </si>
  <si>
    <t>liegt bei</t>
  </si>
  <si>
    <r>
      <t>Der/die Antragstellen</t>
    </r>
    <r>
      <rPr>
        <sz val="11"/>
        <rFont val="Calibri"/>
        <family val="2"/>
      </rPr>
      <t>de verfügt über die im Ressourcenplan angegebenen Eigenmittel. Die Gesamtfinanzierung des Vorhabens ist mit der beantragten Förderung gesichert.</t>
    </r>
  </si>
  <si>
    <t>Anzahl der Einrichtungen</t>
  </si>
  <si>
    <t>Gesamtausgaben: Weitere Ausgaben</t>
  </si>
  <si>
    <t>Klimaanpassung in sozialen Einrichtungen (AnpaSo)</t>
  </si>
  <si>
    <t>Informationen zur betroffenen Einrichtung</t>
  </si>
  <si>
    <t>Erreichbare Einrichtungen außerhalb der eigenen Organisation</t>
  </si>
  <si>
    <t>Weitere Ausgaben für begleitende Öffentlichkeitsarbeit, Vernetzung und nicht-investive Maßnahmen</t>
  </si>
  <si>
    <t>Erläuterung der Berechnungsgrundlage</t>
  </si>
  <si>
    <t>Der/die Antragstellende erklärt, dass er/sie eine Folgekostenberechnung durchgeführt hat und im Stande ist die im Rahmen der Förderung umgesetzten Maßnahmen zu warten und zu pflegen.</t>
  </si>
  <si>
    <r>
      <rPr>
        <sz val="11"/>
        <rFont val="Calibri"/>
        <family val="2"/>
        <scheme val="minor"/>
      </rPr>
      <t>Pf</t>
    </r>
    <r>
      <rPr>
        <sz val="11"/>
        <color theme="1"/>
        <rFont val="Calibri"/>
        <family val="2"/>
        <scheme val="minor"/>
      </rPr>
      <t>lichtfelder und optionale Felder, die ausgefüllt wurden, färben sich grün.</t>
    </r>
  </si>
  <si>
    <t>Graue Felder enthalten entweder ergänzende Informationen</t>
  </si>
  <si>
    <r>
      <t>Die Planungsleistungen sind vollumfänglich im Rahmen der Konzepterstellung erbracht worden oder sind für das beantragte Vorhaben nicht erforderlich. Damit entfallen die Arbeitspakete „</t>
    </r>
    <r>
      <rPr>
        <b/>
        <i/>
        <sz val="11"/>
        <color theme="1"/>
        <rFont val="Calibri"/>
        <family val="2"/>
      </rPr>
      <t>1 - Vergabe von Planungsleistungen“</t>
    </r>
    <r>
      <rPr>
        <b/>
        <sz val="11"/>
        <color theme="1"/>
        <rFont val="Calibri"/>
        <family val="2"/>
      </rPr>
      <t xml:space="preserve"> und „</t>
    </r>
    <r>
      <rPr>
        <b/>
        <i/>
        <sz val="11"/>
        <color theme="1"/>
        <rFont val="Calibri"/>
        <family val="2"/>
      </rPr>
      <t>2 - Vor-, Entwurfs, Genehmigungsplanung inkl. behördlicher Genehmigungsprozesse“</t>
    </r>
    <r>
      <rPr>
        <b/>
        <sz val="11"/>
        <color theme="1"/>
        <rFont val="Calibri"/>
        <family val="2"/>
      </rPr>
      <t xml:space="preserve">. </t>
    </r>
  </si>
  <si>
    <t xml:space="preserve">oder sie werden aktiviert, sobald andere zuvorstehende Felder </t>
  </si>
  <si>
    <t>ausgefüllt wurden (und ändern dann ihre Farbe in rot oder gelb).</t>
  </si>
  <si>
    <t>Selbstklimmer, Gerüstkletterpflanzen, Kassettensysteme</t>
  </si>
  <si>
    <t>geplante Ausgaben (in EUR)</t>
  </si>
  <si>
    <t>abwechslungsreiche Böschungs- und Sohlengestaltung mit unterschiedlichen Strukturen wie z.B. Sandbänke, Schilfröhricht etc.</t>
  </si>
  <si>
    <t>unterirdische Speicherbecken, Zisternen, Versickerungsgruben, Rigolen, Regenwasser-nutzungsanlagen</t>
  </si>
  <si>
    <t>wasserdurchlässige Bodenbeläge</t>
  </si>
  <si>
    <r>
      <t>Bitte füllen Sie die Tabellenblätter vollständig aus, bevor Sie Ihren Antrag formal einreichen. 
Bitte folgen Sie bei der Bearbeitung der Vorhabenbeschreibung der vorgegebenen Reihenfolge der Tabellenblätter (in Abhängigkeit Ihrer Angaben im Tabellenblatt</t>
    </r>
    <r>
      <rPr>
        <i/>
        <sz val="11"/>
        <color theme="1"/>
        <rFont val="Calibri"/>
        <family val="2"/>
        <scheme val="minor"/>
      </rPr>
      <t xml:space="preserve"> </t>
    </r>
    <r>
      <rPr>
        <sz val="11"/>
        <color theme="1"/>
        <rFont val="Calibri"/>
        <family val="2"/>
        <scheme val="minor"/>
      </rPr>
      <t>„A|Basisdaten“ werden zum Beispiel die erforderlichen Bestätigungen und Anlagen automatisiert angepasst). Technische Schwierigkeiten können nicht ausgeschlossen werden, sofern eine Bearbeitung der abschließenden Tabellenblätter zuerst erfolgt.</t>
    </r>
  </si>
  <si>
    <t>Dienstleistungen von externen Dritten, z.B. Schulungen der Mitarbeitenden zur Klimaanpassung, Änderung von Prozessen und Zuständigkeiten, Integration von Warnsystemen</t>
  </si>
  <si>
    <r>
      <t xml:space="preserve">Bitte stellen Sie im Folgenden den vorgesehenen Zeitplan für die Umsetzung des beantragten Vorhabens dar. Geben Sie dafür für die vordefinierten Arbeitspakete jeweils den Start und das Ende (als laufende Monate) ab Beginn der Projektlaufzeit an. Nennen Sie bitte weiterhin pro Arbeitspaket 1 bis 3 individuelle Meilensteine und geben Sie den Monat der Fälligkeit (in der Spalte „Ende“) an. In Abhängigkeit Ihrer Angaben wird eine graphische Darstellung Ihres Zeitplanes automatisch erstellt.
</t>
    </r>
    <r>
      <rPr>
        <u/>
        <sz val="11"/>
        <rFont val="Calibri"/>
        <family val="2"/>
        <scheme val="minor"/>
      </rPr>
      <t>Hinweis:</t>
    </r>
    <r>
      <rPr>
        <sz val="11"/>
        <rFont val="Calibri"/>
        <family val="2"/>
        <scheme val="minor"/>
      </rPr>
      <t xml:space="preserve"> Die ersten beiden Arbeitspakete betreffen eventuell erforderliche Vorplanungen für die umzusetzenden Maßnahmen. Sollte keine Vorplanung notwendig sein, wählen Sie im nachfolgenden Auswahlfeld bitte „ja“. Die betreffenden Arbeitspakete werden dann ausgeblendet. Alternativ wählen Sie bitte „nein“ und geben auch hier die erforderlichen Daten ein.</t>
    </r>
  </si>
  <si>
    <t>Ausgaben für die Detailplanung und Umsetzung investiver Maßnahmen</t>
  </si>
  <si>
    <t>c. Grenzüberschreitende Investitionen (Sind ausländische Unternehmen mit ähnlichem Dienstleistungsangebot in Ihrer Region bekannt?)</t>
  </si>
  <si>
    <t>Es handelt sich bei den beantragten Maßnahmen um freiwillige Maßnahmen, zu deren Umsetzung der/die Antragstellende nicht bereits rechtlich verpflichtet ist (z.B. aufgrund arbeitsschutzrechtlicher oder baurechtlicher Regelungen oder aufgrund einer Auflage in einer Baugenehmigung).</t>
  </si>
  <si>
    <t>Straße</t>
  </si>
  <si>
    <t>Hausnummer</t>
  </si>
  <si>
    <t>Stadt</t>
  </si>
  <si>
    <t>PLZ</t>
  </si>
  <si>
    <t>Bundesländer</t>
  </si>
  <si>
    <t>Bayern</t>
  </si>
  <si>
    <t>Berlin</t>
  </si>
  <si>
    <t>Brandenburg</t>
  </si>
  <si>
    <t>Bremen</t>
  </si>
  <si>
    <t>Hamburg</t>
  </si>
  <si>
    <t>Hessen</t>
  </si>
  <si>
    <t>Mecklenburg-Vorpommern</t>
  </si>
  <si>
    <t>Niedersachsen</t>
  </si>
  <si>
    <t>Rheinland-Pfalz</t>
  </si>
  <si>
    <t>Saarland</t>
  </si>
  <si>
    <t>Sachsen</t>
  </si>
  <si>
    <t>Sachsen-Anhalt</t>
  </si>
  <si>
    <t>Schleswig-Holstein</t>
  </si>
  <si>
    <t>Thüringen</t>
  </si>
  <si>
    <t>Bitte beachten Sie, dass pro Einrichtung eine Vorhabenbeschreibung und ein Antrag einzureichen sind.</t>
  </si>
  <si>
    <t>Dieses Feld können Sie erst zum Schluss ausfüllen, nachdem Sie den Antrag auf easy-Online angelegt haben. Wir empfehlen das Excel-Formular zu Beginn auszufüllen, um die Fördersummen aus Tabellenblatt D auf easy-Online übertragen zu können.</t>
  </si>
  <si>
    <t xml:space="preserve">Bitte das Datum im Format TT.MM.JJJJ eingeben. Der Start sollte i.d.R zum Monatsersten liegen (z.B. 01.01.2023). Bitte planen Sie den Projektstart frühestens 6 Monate nach Antragstellung und berücksichtigen Sie ausreichend Zeit für ein Vergabeverfahren. </t>
  </si>
  <si>
    <t>Als überkommunal werden hier alle Ebenen zwischen der Kommune und dem jeweiligen Bundesland verstanden, also z.B. Träger, die in mehreren Landkreisen aktiv sind, oder auch Zusammenschlüsse mehrerer Kommunen verschiedener Kreise.</t>
  </si>
  <si>
    <t>Bitte geben Sie bei mehreren Gebäuden das neueste Baujahr an.</t>
  </si>
  <si>
    <t>Bitte fassen Sie alle Maßnahmen, die im Rahmen Ihres Vorhabens umgesetzt werden sollen, kurz zusammen. Achten Sie bitte darauf, dass die Maßnahmen Teil des vorgelegten Anpassungskonzeptes sein müssen.</t>
  </si>
  <si>
    <t>Bitte geben Sie die Monate als laufende Nummern an und nicht im Datumsformat.</t>
  </si>
  <si>
    <t>Bitte beachten Sie die Hinweise im Merkblatt zur Zweckbindungsfrist unterschiedlicher investiver Maßnahmen.</t>
  </si>
  <si>
    <t>Anzahl Gebäudemaßnahmen</t>
  </si>
  <si>
    <t>M1.4</t>
  </si>
  <si>
    <t>M1.5</t>
  </si>
  <si>
    <t>M2.4</t>
  </si>
  <si>
    <t>M2.5</t>
  </si>
  <si>
    <t>M3.5</t>
  </si>
  <si>
    <t>M3.4</t>
  </si>
  <si>
    <t>M4.4</t>
  </si>
  <si>
    <t>M4.5</t>
  </si>
  <si>
    <t>M5.4</t>
  </si>
  <si>
    <t>M5.5</t>
  </si>
  <si>
    <t>M6.4</t>
  </si>
  <si>
    <t>M6.5</t>
  </si>
  <si>
    <t>M7.4</t>
  </si>
  <si>
    <t>M7.5</t>
  </si>
  <si>
    <t>weitere Wohlfahrtsverbände</t>
  </si>
  <si>
    <r>
      <t>Das vorliegende Dokument dient dazu, Ihr geplantes Vorhaben im</t>
    </r>
    <r>
      <rPr>
        <sz val="11"/>
        <rFont val="Calibri"/>
        <family val="2"/>
        <scheme val="minor"/>
      </rPr>
      <t xml:space="preserve"> Förderschwerpunkt 2 </t>
    </r>
    <r>
      <rPr>
        <sz val="11"/>
        <color theme="1"/>
        <rFont val="Calibri"/>
        <family val="2"/>
        <scheme val="minor"/>
      </rPr>
      <t>der Förderrichtlinie „Klimaanpassung in sozialen Einrichtungen“ im Detail zu beschreiben. Auf dieser Basis kann in einem nächsten Schritt eine Prüfung Ihres Antrages erfolgen. Die Vorhabenbeschreibung enthält mehrere Tabellenblätter zu unterschiedlichen Kategorien:</t>
    </r>
  </si>
  <si>
    <t>Die Anträge müssen spätestens zwei Wochen nach der elektronischen Antragstellung postalisch bei der ZUG eingegangen sein.</t>
  </si>
  <si>
    <t>Ergänzen Sie die Online-Kennung aus Ihrem easy-Online-Formular auf Tabellenblatt A der Vorhabenbeschreibung.</t>
  </si>
  <si>
    <r>
      <t>Bitte beachten Sie vor der Antragstellung weiterhin unbedingt das Merkblatt zum</t>
    </r>
    <r>
      <rPr>
        <b/>
        <sz val="11"/>
        <rFont val="Calibri"/>
        <family val="2"/>
        <scheme val="minor"/>
      </rPr>
      <t xml:space="preserve"> Förderschwerpunkt 2.</t>
    </r>
  </si>
  <si>
    <t>Förderrichtlinie „Klimaanpassung in sozialen Einrichtungen“ - Förderschwerpunkt 2: Umsetzung von vorbildhaften Maßnahmen zur Anpassung an die Klimakrise</t>
  </si>
  <si>
    <t>Link KWRA</t>
  </si>
  <si>
    <t>Wird automatisch basierend auf Ihren Angaben in der obigen Tabelle berechnet.</t>
  </si>
  <si>
    <t>Bitte erläutern Sie, wie Sie Ihr hier beschriebenes Fördervorhaben unter den in Zeile 8 angegebenen Einrichtungen bekannt machen.</t>
  </si>
  <si>
    <t>Bitte erläutern Sie, wie Sie Ihr hier beschriebenes Fördervorhaben unter den in Zeile 19 bis 23 angegebenen Netzwerken bekannt machen.</t>
  </si>
  <si>
    <t>Bitte geben Sie links die Gesamtzahl der betreuten Personen in Ihrer Einrichtung an. Geben Sie rechts die Anzahl profitierender betreuter Personen an. Die Anzahl kann von der Gesamtanzahl abweichen, wenn z.B. nur ein Teil der Einrichtung klimaangepasst gestaltet wird.</t>
  </si>
  <si>
    <t>Bitte geben Sie links die Gesamtzahl der Mitarbeitenden in Ihrer Einrichtung an. Geben Sie rechts die Anzahl profitierender Mitarbeiter an. Die Anzahl kann von der Gesamtanzahl abweichen, wenn z.B. nur ein Teil der Einrichtung klimaangepasst gestaltet wird.</t>
  </si>
  <si>
    <t>Anlage von Wasserflächen wie z.B. Teiche, etc.</t>
  </si>
  <si>
    <r>
      <t xml:space="preserve">Bitte führen Sie aus, ob Ihre Organisation (gemeint ist das übergeordnete Unternehmen im Sinne des EU-Beihilferechts) eine wirtschaftliche Tätigkeit im Sinne des EU-Beihilferechts ausübt. 
</t>
    </r>
    <r>
      <rPr>
        <sz val="11"/>
        <rFont val="Calibri"/>
        <family val="2"/>
        <scheme val="minor"/>
      </rPr>
      <t>Bitte beachten</t>
    </r>
    <r>
      <rPr>
        <sz val="11"/>
        <color theme="1"/>
        <rFont val="Calibri"/>
        <family val="2"/>
        <scheme val="minor"/>
      </rPr>
      <t>Sie hierbei die Hinweise im</t>
    </r>
    <r>
      <rPr>
        <sz val="11"/>
        <rFont val="Calibri"/>
        <family val="2"/>
        <scheme val="minor"/>
      </rPr>
      <t xml:space="preserve"> </t>
    </r>
    <r>
      <rPr>
        <u/>
        <sz val="11"/>
        <rFont val="Calibri"/>
        <family val="2"/>
        <scheme val="minor"/>
      </rPr>
      <t>Merkblatt zur Beihilfe</t>
    </r>
    <r>
      <rPr>
        <sz val="11"/>
        <color theme="1"/>
        <rFont val="Calibri"/>
        <family val="2"/>
        <scheme val="minor"/>
      </rPr>
      <t>.</t>
    </r>
  </si>
  <si>
    <r>
      <t>Bitte erläutern Sie, ob durch die beantragte Maßnahme Auswirkungen auf den zwischenstaatlichen Handel erwartbar sind.</t>
    </r>
    <r>
      <rPr>
        <sz val="11"/>
        <rFont val="Calibri"/>
        <family val="2"/>
        <scheme val="minor"/>
      </rPr>
      <t xml:space="preserve"> Gehen Sie dazu</t>
    </r>
    <r>
      <rPr>
        <sz val="11"/>
        <color rgb="FF00B0F0"/>
        <rFont val="Calibri"/>
        <family val="2"/>
        <scheme val="minor"/>
      </rPr>
      <t xml:space="preserve"> </t>
    </r>
    <r>
      <rPr>
        <sz val="11"/>
        <color theme="1"/>
        <rFont val="Calibri"/>
        <family val="2"/>
        <scheme val="minor"/>
      </rPr>
      <t xml:space="preserve">auf die folgenden Punkte </t>
    </r>
    <r>
      <rPr>
        <sz val="11"/>
        <rFont val="Calibri"/>
        <family val="2"/>
        <scheme val="minor"/>
      </rPr>
      <t>ein:</t>
    </r>
    <r>
      <rPr>
        <sz val="11"/>
        <color theme="1"/>
        <rFont val="Calibri"/>
        <family val="2"/>
        <scheme val="minor"/>
      </rPr>
      <t xml:space="preserve">
Bitte beachten Sie hierbei die Hinweise i</t>
    </r>
    <r>
      <rPr>
        <sz val="11"/>
        <rFont val="Calibri"/>
        <family val="2"/>
        <scheme val="minor"/>
      </rPr>
      <t xml:space="preserve">m </t>
    </r>
    <r>
      <rPr>
        <u/>
        <sz val="11"/>
        <rFont val="Calibri"/>
        <family val="2"/>
        <scheme val="minor"/>
      </rPr>
      <t>Merkblatt zur Beihilfe</t>
    </r>
    <r>
      <rPr>
        <sz val="11"/>
        <rFont val="Calibri"/>
        <family val="2"/>
        <scheme val="minor"/>
      </rPr>
      <t>.</t>
    </r>
  </si>
  <si>
    <t>Sollten Sie weitere Informationen, Kommentare und Anmerkung oder weitere freiwillige Anlagen haben, tragen Sie diese bitte hier ein.</t>
  </si>
  <si>
    <t>Förderquote und Eigenmittel</t>
  </si>
  <si>
    <t>Ausgabenschätzung für alle relevanten Einzelpositionen (z.B. DIN 276 mit Werten und Mengen der Einzelpositionen)</t>
  </si>
  <si>
    <t xml:space="preserve">Interne Strukturen: Gesamtzahl der sozialen Einrichtungen der/des Antragstellenden </t>
  </si>
  <si>
    <r>
      <t xml:space="preserve">Füllen Sie die Tabellenblätter A bis F der Vorhabenbeschreibung vollständig aus (ausgenommen der Online-Kennung in </t>
    </r>
    <r>
      <rPr>
        <sz val="11"/>
        <rFont val="Calibri"/>
        <family val="2"/>
        <scheme val="minor"/>
      </rPr>
      <t xml:space="preserve">Tabellenblatt </t>
    </r>
    <r>
      <rPr>
        <sz val="11"/>
        <color theme="1"/>
        <rFont val="Calibri"/>
        <family val="2"/>
        <scheme val="minor"/>
      </rPr>
      <t>A, s. dazu weiter unten).</t>
    </r>
  </si>
  <si>
    <r>
      <t>Reichen Sie Ihren Antrag während des geöffneten Förderfensters</t>
    </r>
    <r>
      <rPr>
        <sz val="11"/>
        <rFont val="Calibri"/>
        <family val="2"/>
        <scheme val="minor"/>
      </rPr>
      <t xml:space="preserve"> in easy-Online</t>
    </r>
    <r>
      <rPr>
        <sz val="11"/>
        <color theme="1"/>
        <rFont val="Calibri"/>
        <family val="2"/>
        <scheme val="minor"/>
      </rPr>
      <t>, dem Förderportal des Bundes, formal ein. Eröffnen Sie hier einen neuen Antrag und füllen Sie da</t>
    </r>
    <r>
      <rPr>
        <sz val="11"/>
        <rFont val="Calibri"/>
        <family val="2"/>
        <scheme val="minor"/>
      </rPr>
      <t>s easy-Online-</t>
    </r>
    <r>
      <rPr>
        <sz val="11"/>
        <color theme="1"/>
        <rFont val="Calibri"/>
        <family val="2"/>
        <scheme val="minor"/>
      </rPr>
      <t>Formular aus. Achten Sie dabei darauf, die Förderrichtlinie „Klimaanpassung in sozialen Einrichtungen“ auszuwählen. 
Tragen Sie im Gesamtfinanzierungsplan des easy-Online-Formulars die erwarteten Ausgaben (aufgeteilt nach Profi-Positionen) sowie die beantragten Fördermittel, die verfügbaren Eigenmittel und die Förderquote ein. Die hierfür erforderlichen Informationen werden Ihnen in Tabellenblatt D dieser Vorhabenbeschreibung übersichtlich zusammengefasst, nachdem Sie die erforderlichen Pflichtfelder in der Vorhabenbeschreibung ausgefüllt haben.</t>
    </r>
  </si>
  <si>
    <r>
      <t xml:space="preserve">Weitere Informationen finden Sie in den </t>
    </r>
    <r>
      <rPr>
        <sz val="11"/>
        <rFont val="Calibri"/>
        <family val="2"/>
        <scheme val="minor"/>
      </rPr>
      <t>FAQs,</t>
    </r>
    <r>
      <rPr>
        <sz val="11"/>
        <color theme="1"/>
        <rFont val="Calibri"/>
        <family val="2"/>
        <scheme val="minor"/>
      </rPr>
      <t xml:space="preserve"> in der</t>
    </r>
    <r>
      <rPr>
        <sz val="11"/>
        <rFont val="Calibri"/>
        <family val="2"/>
        <scheme val="minor"/>
      </rPr>
      <t xml:space="preserve"> Förderrichtlinie „Klimaanpassung in sozialen Einrichtungen“ sowie im Merkblatt zur Beihilfe. Alle genannten Dokumente finden Sie auf unserer Website.</t>
    </r>
  </si>
  <si>
    <r>
      <t xml:space="preserve">Bitte nennen Sie im Folgenden die für die Umsetzung der beantragten investiven Maßnahmen erforderlichen Ausgabenpositionen, beschreiben Sie diese stichpunktartig, ordnen Sie sie einer der vordefinierten Ausgabenpositionen zu und bestätigen Sie, dass Sie dem Antrag jeweils eine Anlage zur Plausibilisierung der angegebenen Ausgaben beilegen. </t>
    </r>
    <r>
      <rPr>
        <b/>
        <sz val="11"/>
        <color theme="1"/>
        <rFont val="Calibri"/>
        <family val="2"/>
        <scheme val="minor"/>
      </rPr>
      <t xml:space="preserve">Hinweis: </t>
    </r>
    <r>
      <rPr>
        <sz val="11"/>
        <color theme="1"/>
        <rFont val="Calibri"/>
        <family val="2"/>
        <scheme val="minor"/>
      </rPr>
      <t>Sofern Ihnen eine gemeinsame Kostenschätzung nach DIN276 für mehrere/alle Teilmaßnahmen vorliegt (alle Einzelmaßnahmen Teil einer gemeinsamen DIN276), so müssen Sie die darin enthaltenen Ausgabenpositionen nicht einzeln eintragen. In diesem Fall reicht es aus, auf die DIN276 zu verweisen und die Gesamtausgaben einzutragen.</t>
    </r>
  </si>
  <si>
    <t>easy-Online</t>
  </si>
  <si>
    <t>Jira-Portal</t>
  </si>
  <si>
    <t>Bitte geben Sie an, wie viele soziale Einrichtungen insgesamt zu Ihnen als Antagstellende/r gehören, auch wenn diese nicht Teil des Antrags sind.</t>
  </si>
  <si>
    <t>Geben Sie hier die Anzahl von Besuchenden oder Tagesgästen pro Woche an und differenzieren Sie wie oben zwischen deren Gesamtzahl und den profitierenden Personen.</t>
  </si>
  <si>
    <r>
      <t xml:space="preserve">Bitte geben Sie im Folgenden an, welche Förderquote (in Prozent der Gesamtausgaben) Sie im Rahmen Ihrer Antragstellung ansetzen. Beachten Sie dabei die im </t>
    </r>
    <r>
      <rPr>
        <u/>
        <sz val="11"/>
        <rFont val="Calibri"/>
        <family val="2"/>
        <scheme val="minor"/>
      </rPr>
      <t>Merkblatt zu Förderschwerpunkt 2</t>
    </r>
    <r>
      <rPr>
        <sz val="11"/>
        <color rgb="FF00B0F0"/>
        <rFont val="Calibri"/>
        <family val="2"/>
        <scheme val="minor"/>
      </rPr>
      <t xml:space="preserve"> </t>
    </r>
    <r>
      <rPr>
        <sz val="11"/>
        <color theme="1"/>
        <rFont val="Calibri"/>
        <family val="2"/>
        <scheme val="minor"/>
      </rPr>
      <t>angegebenen Höchstsätze für die Förderquote sowie die maximale Fördersumme. Die Höhe der Zuwendung sowie die Eigenmittel werden automatisiert berechnet. Bitte begründen Sie im nachfolgenden Textfeld kurz die angesetzte Förderquote unter Berücksichtigung der finanziellen Leistungsfähigkeit sowie der verfügbaren Eigenmittel Ihrer Einrichtung. Geben Sie hier bitte auch an, falls zusätzliche Drittmittel (z.B. aus Förderprogrammen der Länder oder anderen Zuschüssen) zur Verfügung stehen.</t>
    </r>
  </si>
  <si>
    <t>Es liegt kein anhängiges Insolvenzverfahren vor und es wurde keine Vermögensauskunft nach § 802c der ZPO oder § 284 AO abgegeben.</t>
  </si>
  <si>
    <t>Bitte setzten Sie i.d.R. Brutto-Preise an. Sollten Sie zum Vorsteuerabzug berechtigt sein, berücksichtigen Sie dies bitte bei Ihren geplanten Ausgaben.</t>
  </si>
  <si>
    <t>ZUG gGmbH Website</t>
  </si>
  <si>
    <t>Anteil aller naturbasierten Maßnahmen</t>
  </si>
  <si>
    <t>Anteil aller grauen Maßnahmen</t>
  </si>
  <si>
    <t>Versionsnummer:</t>
  </si>
  <si>
    <t>Stiftungen des öffentlichen Rechts</t>
  </si>
  <si>
    <t>Bitte beachten Sie, dass Anträge nur zur Prüfung angenommen werden können, wenn mindestens die in Tabellenblatt F genannten Pflichtanlagen vollständig und fristgerecht vorliegen.</t>
  </si>
  <si>
    <t>Informationen zur Verbreitung durch genutzte Netzwerke</t>
  </si>
  <si>
    <t>Diakonie Deutschland</t>
  </si>
  <si>
    <t>Optionales Arbeitspaket</t>
  </si>
  <si>
    <t>Nicht auszufüllendes oder 
noch gesperrtes Feld</t>
  </si>
  <si>
    <t>Gesamtanzahl investive Maßnahmen</t>
  </si>
  <si>
    <t>Gebäude- und Grundstücksgrößen</t>
  </si>
  <si>
    <t>Laden Sie die in Tabellenblatt F genannten Pflichtanlagen außer der Vorhabenbeschreibung in easy-Online hoch und senden Sie den easy-Online-Antrag ab. Anschließend müssen Sie Ihren easy-Online Antrag ausdrucken und rechtsverbindlich unterschreiben. Auf der ersten Seite des easy-Online-Antrags finden Sie rechts oben, neben der Adresse des Projektträgers, Ihre neunstellige Online-Kennung.</t>
  </si>
  <si>
    <t>Die im Excel-Format eingereichte Vorhabenbeschreibung stimmt mit der revisionssicheren Version (z.B. postalisch eingereicht) überein.</t>
  </si>
  <si>
    <t xml:space="preserve">Die Laufzeit wird aus den Basisdaten Zeile 3 generiert und beträgt i.d.R. bis zu 18 Monate. Sollte eine längere Laufzeit beantragt worden sein, werden zusätzliche Monate freigeschaltet. </t>
  </si>
  <si>
    <t>Förderungen sollen vor allem für Einrichtung in den Regionen, die von besonders vielen klimatischen Extremen betroffen sind, umgesetzt werden (vgl. klimatische Hotspots nach Klimawirkungs- und Risikoanalyse 2021 für Deutschland, Kurzfassung, S. 112, Abb. 9, Darstellung 2031- 2060 Absolut)</t>
  </si>
  <si>
    <t>Nachweis über Drittmittel (z.B. Zuwendungs-, Fördermittel- oder Spendenbescheid) bzw. Absichtserklärung</t>
  </si>
  <si>
    <t>Weitere Anlagen Drittmittel</t>
  </si>
  <si>
    <t>keine Drittmittel</t>
  </si>
  <si>
    <t>ACHTUNG: Dieses Dropdown hat im Blatt F zusätzlich die Option "keine Drittmittel",  die Anlage Drittmittel sollte deshalb an erster Stelle stehen und muss zwingend für alle Rechtspersönlichkeiten aktiviert ("Ja") stehen haben</t>
  </si>
  <si>
    <r>
      <rPr>
        <b/>
        <sz val="11"/>
        <rFont val="Calibri"/>
        <family val="2"/>
      </rPr>
      <t>FSP 2.1:</t>
    </r>
    <r>
      <rPr>
        <sz val="11"/>
        <rFont val="Calibri"/>
        <family val="2"/>
      </rPr>
      <t xml:space="preserve"> Umsetzung von Klimaanpassungsmaßnahmen auf Grundlage von Konzepten, die den Anforderungen des FSP 1 der Förderrichtlinie Klimaanpassung in sozialen Einrichtungen in der Fassung vom März 2023 entsprechen.</t>
    </r>
  </si>
  <si>
    <t>Mögliche Nachweise: a) nach Landesrecht aufgestelltes und genehmigtes Konzept zur Haushaltssicherung b) Durchführung eines Haushaltssicherungsverfahrens (noch nicht genehmigt bei Antragstellung) c) Fehlbeträge in den vergangenen zwei Haushaltsjahren oder aus dem aktuellen und den folgenden zwei Haushaltsjahren, falls Landesrecht kein Konzept zur Haushaltssicherung vorsieht. Bei b) und c) ist die Haushaltslage durch die Kommunalaufsicht zu bestätigen.</t>
  </si>
  <si>
    <r>
      <t xml:space="preserve">Bitte nutzen Sie </t>
    </r>
    <r>
      <rPr>
        <b/>
        <u/>
        <sz val="11"/>
        <color theme="1"/>
        <rFont val="Calibri"/>
        <family val="2"/>
        <scheme val="minor"/>
      </rPr>
      <t>nicht die Funktion Kopieren, Ausschneiden und Einfügen</t>
    </r>
    <r>
      <rPr>
        <sz val="11"/>
        <color theme="1"/>
        <rFont val="Calibri"/>
        <family val="2"/>
        <scheme val="minor"/>
      </rPr>
      <t xml:space="preserve"> (Strg C, Strg X, Strg V) und vermeiden Sie </t>
    </r>
  </si>
  <si>
    <t>bearbeitbare Zellen per Mausklick zu verschieben. Dies kann die Formatierung beschädigen und zu Fehlern führen!</t>
  </si>
  <si>
    <t>Im Folgenden ist der aktuelle Status aller auszufüllenden Tabellenblätter dieser Vorhabenbeschreibung für Sie zusammengefasst. Sofern im betreffenden Tabellenblatt noch Informationen fehlen oder Felder fehlerhaft ausgefüllt wurden, erscheint ein rotes X. Nachdem das Tabellenblatt vollständig und fehlerfrei ausgefüllt wurde, erscheint ein grünes Häkchen. Bitte reichen Sie Ihren Antrag erst dann ein, wenn alle Tabellenblätter vollständig und fehlerfrei bearbeitet wurden.</t>
  </si>
  <si>
    <t>Nordrhein-Westfalen</t>
  </si>
  <si>
    <t>Baden-Württemberg</t>
  </si>
  <si>
    <t xml:space="preserve">Die Förderung richtet sich vor allem an Antragstellende, die in der Lage sind, die geförderten Maßnahmen durch interne Strukturen sichtbar zu machen, um für die Herausforderungen der Klimaanpassung im Allgemeinen sowie für die umzusetzenden Maßnahmen im Speziellen zu sensibilisieren und zur Nachahmung anzuregen. </t>
  </si>
  <si>
    <t>Der/die Antragstellende muss rechtlich selbstständig sein.</t>
  </si>
  <si>
    <t>Informationen zum/zur Antragstellenden</t>
  </si>
  <si>
    <t>Der/die Antragstellende ist finanzschwach</t>
  </si>
  <si>
    <r>
      <t xml:space="preserve">Bitte stellen Sie im Folgenden alle erwarteten Ausgaben im Rahmen Ihres beantragten Vorhabens übersichtlich dar. 
Für alle geplanten Ausgaben sind Plausibilisierungen oder Nachweise erforderlich, um eine Prüfung Ihres Antrages zu ermöglichen. 
Für die </t>
    </r>
    <r>
      <rPr>
        <b/>
        <u/>
        <sz val="12"/>
        <rFont val="Calibri"/>
        <family val="2"/>
        <scheme val="minor"/>
      </rPr>
      <t>Detailplanung und Umsetzung investiver Maßnahmen</t>
    </r>
    <r>
      <rPr>
        <b/>
        <sz val="12"/>
        <rFont val="Calibri"/>
        <family val="2"/>
        <scheme val="minor"/>
      </rPr>
      <t xml:space="preserve"> müssen dem Antrag grundsätzlich separate Anlagen beigefügt werden, aus denen die angesetzten Ausgaben nachvollziehbar hervorgehen. Dabei kann es sich um eine Kostenschätzung nach DIN276 (Leistungsphase 2 nach HOAI) oder um unverbindliche Angebote mit vergleichbarer Detailtiefe handeln. 
Die </t>
    </r>
    <r>
      <rPr>
        <b/>
        <u/>
        <sz val="12"/>
        <rFont val="Calibri"/>
        <family val="2"/>
        <scheme val="minor"/>
      </rPr>
      <t>weiteren Ausgaben</t>
    </r>
    <r>
      <rPr>
        <b/>
        <sz val="12"/>
        <rFont val="Calibri"/>
        <family val="2"/>
        <scheme val="minor"/>
      </rPr>
      <t xml:space="preserve"> (zum Beispiel für die begleitende Öffentlichkeitsarbeit, Vernetzung und nicht-investive Maßnahmen) können ggf. im Feld „Erläuterung der Berechnungsgrundlage“ plausibilisiert werden. Legen Sie aber auch hier gern weitere Anlagen bei, wenn der zur Verfügung stehende Platz nicht ausreicht. 
Bitte setzten Sie i.d.R. Brutto-Preise an. Sollten Sie zum Vorsteuerabzug berechtigt sein, berücksichtigen Sie dies bitte bei Ihren geplanten Ausgaben.
Bitte beachten Sie, dass es sich bei den Anlagen zum Ressourcenplan um Pflichtanlagen zur Antragstellung handelt und Anträge, welche den Anforderungen nicht genügen, nicht berücksichtigt werden können. Beachten Sie diesbezüglich unbedingt die weiteren Hinweise im Merkblatt zum </t>
    </r>
    <r>
      <rPr>
        <b/>
        <u/>
        <sz val="12"/>
        <rFont val="Calibri"/>
        <family val="2"/>
        <scheme val="minor"/>
      </rPr>
      <t>Förderschwerpunkt 2</t>
    </r>
    <r>
      <rPr>
        <b/>
        <sz val="12"/>
        <rFont val="Calibri"/>
        <family val="2"/>
        <scheme val="minor"/>
      </rPr>
      <t>.
Bitte beachten Sie abschließend, dass Personalausgaben in Förderschwerpunkt 2 grundsätzlich nicht förderfähig sind.</t>
    </r>
  </si>
  <si>
    <r>
      <rPr>
        <b/>
        <sz val="11"/>
        <rFont val="Calibri"/>
        <family val="2"/>
      </rPr>
      <t>FSP 2.2:</t>
    </r>
    <r>
      <rPr>
        <sz val="11"/>
        <rFont val="Calibri"/>
        <family val="2"/>
      </rPr>
      <t xml:space="preserve"> Umsetzung als Fortführungsmaßnahmen auf Grundlage einer Förderung im Rahmen des FSP 1 „Beratung und Erstellung von Konzepten zur Anpassung an die Klimakrise“ der Förderrichtlinie Klimaanpassung in sozialen Einrichtungen in der Fassung vom 30. Oktober 2020 (BAnz AT 21.12.2020 B4).</t>
    </r>
  </si>
  <si>
    <t>Senior*inneneinrichtungen (ambulant und stationär)</t>
  </si>
  <si>
    <t>2. Erste punktuelle Auseinandersetzung mit Anpassungsprozessen und/oder der Betroffenheit einzelner Einrichtungen.</t>
  </si>
  <si>
    <t>4. Umfassende Strategie auf übergeordneter Ebene zum Umgang mit der Betroffenheit durch die Klimakrise für alle Einrichtungen  liegt vor.</t>
  </si>
  <si>
    <r>
      <t xml:space="preserve">Laden Sie diese Excel-Datei (Vorhabenbeschreibung) im Original </t>
    </r>
    <r>
      <rPr>
        <u/>
        <sz val="11"/>
        <color theme="1"/>
        <rFont val="Calibri"/>
        <family val="2"/>
        <scheme val="minor"/>
      </rPr>
      <t>und</t>
    </r>
    <r>
      <rPr>
        <sz val="11"/>
        <color theme="1"/>
        <rFont val="Calibri"/>
        <family val="2"/>
        <scheme val="minor"/>
      </rPr>
      <t xml:space="preserve"> als PDF-Datei unter Angabe der Online-Kennung in Jira hoch.</t>
    </r>
  </si>
  <si>
    <t>Vorhabenbeschreibung (per Upload)</t>
  </si>
  <si>
    <t>3. Förderaufruf Oktober bis Dezember 2024</t>
  </si>
  <si>
    <t>Titel nach Schema: AnpaSo FSP 2: Umsetzung des Klimaanpassungskonzeptes der [Einrichtung] des [Antragstellers] in [Ort]</t>
  </si>
  <si>
    <t>Bei Abweichungen von der Regellaufzeit (18 Monate) fügen Sie eine Begründung unter "Sonstiges" am Ende von Abschnitt A Basisdaten hinzu.</t>
  </si>
  <si>
    <t>Antragstellende Institution</t>
  </si>
  <si>
    <t>Kurzvorstellung der Trägerschaft, der Einrichtung und der betreuten vulnerablen Gruppen, für die im Rahmen des Vorhabens ein Klimaanpassungskonzept erstellt werden soll</t>
  </si>
  <si>
    <t>Bitte beschreiben Sie hier kurz den Träger sowie die Einrichtung für die ein Anpassungskonzept erstellt werden soll. Gehen Sie dabei insbesondere darauf ein welche vulnerable Personengruppen in der Einrichtung betreut werden und wie hoch der Anteil vulnerabler Personen an der Zielgruppe der Einrichtung insgesamt ist.</t>
  </si>
  <si>
    <t>Verbreitungskanäle</t>
  </si>
  <si>
    <t>Arbeitsgruppen</t>
  </si>
  <si>
    <t>Fachgremien</t>
  </si>
  <si>
    <t>Führungen</t>
  </si>
  <si>
    <t>Intranet</t>
  </si>
  <si>
    <t>Netzwerktreffen</t>
  </si>
  <si>
    <t>Newsletter</t>
  </si>
  <si>
    <t>Tag der offenen Tür</t>
  </si>
  <si>
    <t>Tagungen und Konferenzen</t>
  </si>
  <si>
    <t>Website</t>
  </si>
  <si>
    <t>Zeitungen, Zeitschriften und Magazine</t>
  </si>
  <si>
    <t>weitere Verbreitungskanäle</t>
  </si>
  <si>
    <t>Gehen Sie dabei auf alle Maßnahmen der Öffentlichkeitsarbeit ein, für die Sie Ausgaben im D |Ressourcenplan unter "Weitere Ausgaben" planen.</t>
  </si>
  <si>
    <t>Betroffenheit der sozialen Einrichtung und der betreuten vulnerablen Gruppe durch die Klimakrise</t>
  </si>
  <si>
    <t>Ziel der umzusetzenden Maßnahmen, die sich aus der Betroffenheit ableiten</t>
  </si>
  <si>
    <t xml:space="preserve">Bitte beschreiben Sie, inwiefern Ihre Einrichtung bereits heute durch die Klimakrise betroffen ist. Beziehen Sie sich bei Ihren Ausführungen auf die im Konzept dargestellte Betroffeneit der Einrichtung und der vulnerablen Zielgruppe. </t>
  </si>
  <si>
    <t>2. Identifizierung der individuellen Betroffenheiten der betroffenen Gruppen, vereinzelt können bereits 
punktuell Maßnahmen erfolgt sein (ohne Konzeptgrundlage)</t>
  </si>
  <si>
    <t>3. Ein Konzept zur nachhaltigen Anpassung an die Folgen der Klimakrise ist entwickelt</t>
  </si>
  <si>
    <t>4. Maßnahmen zur Reduzierung der Betroffenheit vulnerabler Gruppen auf Grundlage eines 
Anpassungskonzeptes wurden teilweise umgesetzt</t>
  </si>
  <si>
    <t>5. Umfassende Maßnahmen zur Reduzierung der Betroffenheit vulnerabler Gruppen wurden auf Grundlage eines Anpassungskonzeptes vollständig umgesetzt</t>
  </si>
  <si>
    <t>Bitte beschreiben Sie, welche konkreten Ziele Sie durch die geplanten Maßnahmen erreichen möchten. Die Ziele sollten sich aus den unter 1 beschriebenen aktuellen Herausforderungen ableiten. Zukünftige, noch nicht spürbare Auswirkungen können darüber hinaus auch betrachtet werden.</t>
  </si>
  <si>
    <t>Die folgende Fortschrittsmatrix bildet den aktuellen und den angestrebten Grad der Klimaanpassung von sozialen Einrichtungen in fünf Kategorien ab. Bitte ordnen Sie die betroffene soziale Einrichtung einer Kategorie zu und geben Sie einen Zielwert an, den Sie mittels des beantragten Vorhabens erreichen möchten.</t>
  </si>
  <si>
    <r>
      <rPr>
        <b/>
        <sz val="11"/>
        <rFont val="Calibri"/>
        <family val="2"/>
        <scheme val="minor"/>
      </rPr>
      <t>Bitte beachten Sie, dass nur Maßnahmen gefördert werden können, die im zu Grunde liegenden Klimaanpassungskonzept (bzw. in der dokumentierten Beratung) enthalten sind.</t>
    </r>
    <r>
      <rPr>
        <sz val="11"/>
        <rFont val="Calibri"/>
        <family val="2"/>
        <scheme val="minor"/>
      </rPr>
      <t xml:space="preserve">
Ordnen Sie alle Maßnahmen im/am Gebäude, welche im Rahmen des beantragten Vorhabens umgesetzt werden sollen, den folgenden Kategorien zu. Beachten Sie hierbei, dass der Schwerpunkt dieser Förderrichtlinie auf naturbasierten Maßnahmen liegt. Beschreiben Sie die geplanten Maßnahmen in jeder Kategorie stichpunktartig und geben Sie die Anzahl der umzusetzenden Einzelmaßnahmen je Kategorie an (beispielsweise Anzahl der Dächer die begrünt werden sollen, Anzahl der Fassaden die begrünt werden sollen, Anzahl der Jalousien, Anzahl der Fenster).</t>
    </r>
  </si>
  <si>
    <t>Bitte beachten Sie beim Gründach die notwendige Statiknachweise/Bestätigung der Machbarkeit in Reiter F| Anlagen.</t>
  </si>
  <si>
    <r>
      <rPr>
        <b/>
        <sz val="11"/>
        <rFont val="Calibri"/>
        <family val="2"/>
        <scheme val="minor"/>
      </rPr>
      <t>Bitte beachten Sie, dass nur Maßnahmen gefördert werden können, die im zu Grunde liegenden Klimaanpassungskonzept (bzw. in der dokumentierten Beratung) enthalten sind.</t>
    </r>
    <r>
      <rPr>
        <sz val="11"/>
        <rFont val="Calibri"/>
        <family val="2"/>
        <scheme val="minor"/>
      </rPr>
      <t xml:space="preserve">
Ordnen Sie alle Maßnahmen im Außenbereich, welche im Rahmen des beantragten Vorhabens umgesetzt werden sollen, den folgenden Kategorien zu. Beachten Sie hierbei, dass der Schwerpunkt dieser Förderrichtlinie auf naturbasierten Maßnahmen liegt. Beschreiben Sie die geplanten Maßnahmen in jeder Kategorie stichpunktartig und geben Sie die Anzahl der umzusetzenden Einzelmaßnahmen je Kategorie an (beispielsweise Anzahl der anzulegenden Wasserflächen, Anzahl der Verschattungen im Außenbereich (2 Sonnensegel + 1 Pergola  = 3 Einzelmaßnahmen)).</t>
    </r>
  </si>
  <si>
    <t>Bitte geben Sie hier nur solche Maßnahmen an, die keiner der oben genannten Kategorien zugeordnet werden können und geben Sie jeweils den Typ der Maßnahme (naturbasiert oder grau) an. Beschreiben Sie die Maßnahmen jeweils kurz und geben Sie die Anzahl der vorgesehenen Maßnahmen.</t>
  </si>
  <si>
    <t>Bitte geben Sie hier nur solche Maßnahmen an, die keiner der oben genannten Kategorien zugeordnet werden können und geben Sie jeweils den Typ der Maßnahme (naturbasiert oder grau) an. Beschreiben Sie die Maßnahmen jeweils kurz und geben Sie die Anzahl der vorgesehenen Maßnahmen an.</t>
  </si>
  <si>
    <t>Sofern Sie begleitend zu den oben genannten investiven Maßnahmen auch eine Umsetzung nicht-investiver Maßnahmen planen (siehe Beispiele in der nachfolgenden Tabelle), beschreiben Sie diese bitte im Folgenden. Bitte beachten Sie, dass im Rahmen des Förderschwerpunktes 2 keine Personalausgaben gefördert werden können. Eine Förderung ist daher nur für begleitende Auftragsvergaben sowie für Sach- und Reiseausgaben möglich welche Sie in Reiter D | Ressourcenplan angeben können.</t>
  </si>
  <si>
    <t>Für jede Ausgabenposition ist eine Anlage mit detaillierter Kostenschätzung (DIN276 oder Angebot) erforderlich. Diese muss eine grobe Leistungsbeschreibung mit Angaben zu Flächen/Massen bzw. Mengen und zu Einheits- und</t>
  </si>
  <si>
    <t>Gesamtpreisen, aufgegliedert nach Einzelmaßnahmen, enthalten.</t>
  </si>
  <si>
    <t xml:space="preserve">Plausibilisierungen können durch die Angaben von Mengen und Preisen, km-Entfernungen bei Dienstreisen oder durch die Vorlage unverbindlicher Angebote erfolgen. </t>
  </si>
  <si>
    <t>Bitte beachten Sie bei Dienstreisen die Anwendung des Bundesreisekostengesetzes, bzw. das für Sie geltende Landesreisekostengesetz oder fügen Sie Ihre eigene Reisekostenregelung bei, nach der sich Ihre Ausgaben richten.</t>
  </si>
  <si>
    <t xml:space="preserve">Der bei Antragstellung festgelegte Eigenanteil bleibt bei einer Reduktion der geplanten Ausgaben im Prüfprozess in der </t>
  </si>
  <si>
    <t>ursprünglichen Höhe bestehen.</t>
  </si>
  <si>
    <t>(F0843) Sonstige allgemeine Verwaltungsausgaben</t>
  </si>
  <si>
    <t>Sonstige allgemeine Verwaltungsausgaben</t>
  </si>
  <si>
    <t xml:space="preserve">Das Vorhaben wird im wirtschaftlichen Teil der Einrichtung durchgeführt. </t>
  </si>
  <si>
    <t>Wirtschaftlicher Teil der Einrichtung</t>
  </si>
  <si>
    <t xml:space="preserve">Das Vorhaben wird im nicht-wirtschaftlichen Teil der Einrichtung durchgeführt. </t>
  </si>
  <si>
    <t>ss</t>
  </si>
  <si>
    <t>Verbreitungskanal 1</t>
  </si>
  <si>
    <t>Verbreitungskanal 2</t>
  </si>
  <si>
    <r>
      <t>Die Förderung richtet sich vor allem an</t>
    </r>
    <r>
      <rPr>
        <sz val="11"/>
        <color rgb="FFFF0000"/>
        <rFont val="Calibri"/>
        <family val="2"/>
        <scheme val="minor"/>
      </rPr>
      <t xml:space="preserve"> </t>
    </r>
    <r>
      <rPr>
        <sz val="11"/>
        <rFont val="Calibri"/>
        <family val="2"/>
        <scheme val="minor"/>
      </rPr>
      <t>Antragstellende,</t>
    </r>
    <r>
      <rPr>
        <sz val="11"/>
        <color theme="1"/>
        <rFont val="Calibri"/>
        <family val="2"/>
        <scheme val="minor"/>
      </rPr>
      <t xml:space="preserve"> die in der Lage sind, die geförderten Maßnahmen durch regionale oder überregionale Netzwerke sichtbar zu machen, um für die Herausforderungen der Klimaanpassung im Allgemeinen sowie für die umzusetzenden Maßnahmen im Speziellen zu sensibilisieren und damit zur Nachahmung anzuregen. </t>
    </r>
    <r>
      <rPr>
        <u/>
        <sz val="11"/>
        <color theme="1"/>
        <rFont val="Calibri"/>
        <family val="2"/>
        <scheme val="minor"/>
      </rPr>
      <t>Dazu muss mindestens ein Netzwerk vorhanden sein.</t>
    </r>
    <r>
      <rPr>
        <sz val="11"/>
        <color theme="1"/>
        <rFont val="Calibri"/>
        <family val="2"/>
        <scheme val="minor"/>
      </rPr>
      <t xml:space="preserve"> Bitte nennen Sie Ihre </t>
    </r>
    <r>
      <rPr>
        <b/>
        <sz val="11"/>
        <color theme="1"/>
        <rFont val="Calibri"/>
        <family val="2"/>
        <scheme val="minor"/>
      </rPr>
      <t>wichtigsten Netzwerke</t>
    </r>
    <r>
      <rPr>
        <sz val="11"/>
        <color theme="1"/>
        <rFont val="Calibri"/>
        <family val="2"/>
        <scheme val="minor"/>
      </rPr>
      <t xml:space="preserve"> (z.B. Wohlfahrtsverbände, Zusammenschlüsse von Stiftungen oder Vereinen, etc.) außerhalb Ihrer Organisation mit der </t>
    </r>
    <r>
      <rPr>
        <b/>
        <sz val="11"/>
        <color theme="1"/>
        <rFont val="Calibri"/>
        <family val="2"/>
        <scheme val="minor"/>
      </rPr>
      <t>Anzahl der zugehörigen Einrichtungen</t>
    </r>
    <r>
      <rPr>
        <sz val="11"/>
        <color theme="1"/>
        <rFont val="Calibri"/>
        <family val="2"/>
        <scheme val="minor"/>
      </rPr>
      <t xml:space="preserve"> und geben Sie an, wie Sie diese aktiv zur Verbreitung des Projektes nutzen werden. Bitte wählen Sie hierzu pro Netzwerk</t>
    </r>
    <r>
      <rPr>
        <b/>
        <sz val="11"/>
        <color theme="1"/>
        <rFont val="Calibri"/>
        <family val="2"/>
        <scheme val="minor"/>
      </rPr>
      <t xml:space="preserve"> 1-2 Verbreitungskanäle</t>
    </r>
    <r>
      <rPr>
        <sz val="11"/>
        <color theme="1"/>
        <rFont val="Calibri"/>
        <family val="2"/>
        <scheme val="minor"/>
      </rPr>
      <t xml:space="preserve"> aus und berücksichtigen diese in der Verbreitungsstrategie in Zeile 25. </t>
    </r>
  </si>
  <si>
    <t>Adressierte Klimafolge/n</t>
  </si>
  <si>
    <t>Bitte wählen Sie aus welche Klimafolge(n) durch Ihre Maßnahmen abgemildert werden.</t>
  </si>
  <si>
    <t>Senden Sie zwingend die erste Seite des easy-Online-Antrags (rechtsverbindlich unterschrieben) postalisch an:</t>
  </si>
  <si>
    <t>Laut Bekanntmachung des BMUV zur Förderrichtlinie „Klimaanpassung in sozialen Einrichtungen“ sind die Zuwendungsempfangenden verpflichtet, im Rahmen der vom BMUV veranlassten Begleitforschung jederzeit Auskunft zum Stand der Projekte zu geben. Wir bitten Sie, dies zu bestätigen.</t>
  </si>
  <si>
    <t>Weitere Information finden Sie im Merkblatt zu Förderschwerpunkt 2 und den FAQ.</t>
  </si>
  <si>
    <t>Weitere Information zu Netzwerken finden Sie im Merkblatt zu Förderschwerpunkt 2 und den FAQ.</t>
  </si>
  <si>
    <t>Bei der formalen Antragstellung in easy-Online, dem Förderportal des Bundes, müssen die Ausgaben den folgenden Ausgabenpositionen zugeordnet werden. Bitte übernehmen Sie daher die nachfolgend automatisiert zusammengefassten Daten für Ihren easy-Online-Antrag.</t>
  </si>
  <si>
    <t>Schritt 5 
Varante 2:</t>
  </si>
  <si>
    <t>Schritt 5
Variante 1:</t>
  </si>
  <si>
    <r>
      <t xml:space="preserve">Einreichen des Antrags mit dem TAN-Verfahren in easy-Online: Durch eine an Ihre E-Mailadresse gesendete TAN können Sie das Antragsformular verifizieren. </t>
    </r>
    <r>
      <rPr>
        <b/>
        <sz val="11"/>
        <rFont val="Calibri"/>
        <family val="2"/>
        <scheme val="minor"/>
      </rPr>
      <t>Eine postalische Einreichung des AZA Antrages ist hier dann nicht mehr erforderlich.</t>
    </r>
  </si>
  <si>
    <t>Anzahl Personen insgesamt</t>
  </si>
  <si>
    <t xml:space="preserve">Anzahl Personen im Bereich der Maßnahmen   </t>
  </si>
  <si>
    <t>F2_2.0</t>
  </si>
  <si>
    <r>
      <t xml:space="preserve">Bitte beachten Sie, dass Anträge nur berücksichtigt werden können, wenn diese </t>
    </r>
    <r>
      <rPr>
        <b/>
        <u/>
        <sz val="12"/>
        <rFont val="Calibri"/>
        <family val="2"/>
        <scheme val="minor"/>
      </rPr>
      <t xml:space="preserve">mindestens die nachfolgenden Pflichtanlagen </t>
    </r>
    <r>
      <rPr>
        <b/>
        <sz val="12"/>
        <rFont val="Calibri"/>
        <family val="2"/>
        <scheme val="minor"/>
      </rPr>
      <t xml:space="preserve">enthalten. Sofern eine der Pflichtanlagen nicht fristgerecht eingeht, ist eine Förderung ausgeschlossen.
Die erste Seite des AZA-Antrag (generiert in easy-Online) muss fristgerecht postalisch und rechtsverbindlich unterschrieben eingesendet werden oder alternativ per TAN-Verfahren in easy-Online verifiziert werden. Die Vorhabenbeschreibung im Excel-Format und als PDF-Datei laden Sie bitte mittels des in der Anleitung bereitgestellten JIRA-Links hoch. Welche weiteren Anlagen zur Prüfung benötigt werden finden Sie auch in der Anlagenmatrix im Merkblatt zu Förderschwerpunkt 2.
</t>
    </r>
    <r>
      <rPr>
        <sz val="12"/>
        <rFont val="Calibri"/>
        <family val="2"/>
        <scheme val="minor"/>
      </rPr>
      <t>Die weiteren Anlagen können auch während der Antragsprüfung nachgereicht werden. Hierzu erhalten Sie dann entsprechende Nachforderungen. Um eine zügige Prüfung Ihres Antrages zu ermöglichen, bitten wir dann um kurzfristige Bereitstellung der fehlenden Unterlagen.</t>
    </r>
    <r>
      <rPr>
        <b/>
        <sz val="12"/>
        <rFont val="Calibri"/>
        <family val="2"/>
        <scheme val="minor"/>
      </rPr>
      <t xml:space="preserve">
Bitte benennen Sie alle Dateien nach folgendem Schema: </t>
    </r>
    <r>
      <rPr>
        <b/>
        <i/>
        <sz val="12"/>
        <rFont val="Calibri"/>
        <family val="2"/>
        <scheme val="minor"/>
      </rPr>
      <t>Online-Kennung_Datum (JJMMTT)_Inhalt</t>
    </r>
    <r>
      <rPr>
        <b/>
        <sz val="12"/>
        <rFont val="Calibri"/>
        <family val="2"/>
        <scheme val="minor"/>
      </rPr>
      <t>. Die Online-Kennung wird beim Absenden des elektronischen AZA-Antrags erzeugt.</t>
    </r>
  </si>
  <si>
    <t>AZA-Antrag (postalisch oder mit Verifizierung durch TAN-Verfahren in easy-Online)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</si>
</sst>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quot;;[Red]\-#,##0\ &quot;€&quot;"/>
    <numFmt numFmtId="8" formatCode="#,##0.00\ &quot;€&quot;;[Red]\-#,##0.00\ &quot;€&quot;"/>
    <numFmt numFmtId="44" formatCode="_-* #,##0.00\ &quot;€&quot;_-;\-* #,##0.00\ &quot;€&quot;_-;_-* &quot;-&quot;??\ &quot;€&quot;_-;_-@_-"/>
    <numFmt numFmtId="43" formatCode="_-* #,##0.00_-;\-* #,##0.00_-;_-* &quot;-&quot;??_-;_-@_-"/>
    <numFmt numFmtId="164" formatCode="#"/>
    <numFmt numFmtId="165" formatCode="000000000"/>
  </numFmts>
  <fonts count="80" x14ac:knownFonts="1">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00589C"/>
      <name val="Calibri"/>
      <family val="2"/>
      <scheme val="minor"/>
    </font>
    <font>
      <sz val="11"/>
      <color theme="4"/>
      <name val="Calibri"/>
      <family val="2"/>
      <scheme val="minor"/>
    </font>
    <font>
      <b/>
      <sz val="12"/>
      <color theme="9" tint="-0.249977111117893"/>
      <name val="Calibri"/>
      <family val="2"/>
      <scheme val="minor"/>
    </font>
    <font>
      <b/>
      <sz val="11"/>
      <color rgb="FFFF0000"/>
      <name val="Calibri"/>
      <family val="2"/>
      <scheme val="minor"/>
    </font>
    <font>
      <sz val="11"/>
      <color theme="1"/>
      <name val="Calibri"/>
      <family val="2"/>
      <scheme val="minor"/>
    </font>
    <font>
      <b/>
      <u/>
      <sz val="12"/>
      <color theme="9" tint="-0.249977111117893"/>
      <name val="Calibri"/>
      <family val="2"/>
      <scheme val="minor"/>
    </font>
    <font>
      <b/>
      <sz val="14"/>
      <color theme="0"/>
      <name val="Calibri"/>
      <family val="2"/>
      <scheme val="minor"/>
    </font>
    <font>
      <sz val="9"/>
      <color theme="1"/>
      <name val="Calibri"/>
      <family val="2"/>
      <scheme val="minor"/>
    </font>
    <font>
      <b/>
      <sz val="14"/>
      <color theme="9" tint="-0.249977111117893"/>
      <name val="Calibri"/>
      <family val="2"/>
      <scheme val="minor"/>
    </font>
    <font>
      <b/>
      <sz val="9"/>
      <name val="Calibri"/>
      <family val="2"/>
      <scheme val="minor"/>
    </font>
    <font>
      <b/>
      <sz val="9"/>
      <color theme="1"/>
      <name val="Calibri"/>
      <family val="2"/>
      <scheme val="minor"/>
    </font>
    <font>
      <sz val="11"/>
      <color theme="0" tint="-0.34998626667073579"/>
      <name val="Calibri"/>
      <family val="2"/>
      <scheme val="minor"/>
    </font>
    <font>
      <sz val="11"/>
      <color rgb="FF00589C"/>
      <name val="Calibri"/>
      <family val="2"/>
      <scheme val="minor"/>
    </font>
    <font>
      <b/>
      <u/>
      <sz val="11"/>
      <color theme="9" tint="-0.249977111117893"/>
      <name val="Calibri"/>
      <family val="2"/>
      <scheme val="minor"/>
    </font>
    <font>
      <sz val="11"/>
      <color theme="1"/>
      <name val="Calibri"/>
      <family val="2"/>
    </font>
    <font>
      <sz val="11"/>
      <color theme="9" tint="0.59996337778862885"/>
      <name val="Calibri"/>
      <family val="2"/>
    </font>
    <font>
      <b/>
      <sz val="11"/>
      <color theme="1"/>
      <name val="Calibri"/>
      <family val="2"/>
    </font>
    <font>
      <i/>
      <sz val="11"/>
      <color theme="1"/>
      <name val="Calibri"/>
      <family val="2"/>
      <scheme val="minor"/>
    </font>
    <font>
      <sz val="32"/>
      <color rgb="FFFF0000"/>
      <name val="Wingdings"/>
      <charset val="2"/>
    </font>
    <font>
      <i/>
      <sz val="9"/>
      <color theme="1"/>
      <name val="Calibri"/>
      <family val="2"/>
      <scheme val="minor"/>
    </font>
    <font>
      <b/>
      <sz val="14"/>
      <color theme="4"/>
      <name val="Calibri"/>
      <family val="2"/>
      <scheme val="minor"/>
    </font>
    <font>
      <sz val="9"/>
      <color theme="4"/>
      <name val="Calibri"/>
      <family val="2"/>
      <scheme val="minor"/>
    </font>
    <font>
      <b/>
      <sz val="12"/>
      <color theme="4"/>
      <name val="Calibri"/>
      <family val="2"/>
      <scheme val="minor"/>
    </font>
    <font>
      <b/>
      <u/>
      <sz val="12"/>
      <color theme="4"/>
      <name val="Calibri"/>
      <family val="2"/>
      <scheme val="minor"/>
    </font>
    <font>
      <u/>
      <sz val="11"/>
      <color theme="4"/>
      <name val="Calibri"/>
      <family val="2"/>
      <scheme val="minor"/>
    </font>
    <font>
      <b/>
      <sz val="14"/>
      <name val="Calibri"/>
      <family val="2"/>
      <scheme val="minor"/>
    </font>
    <font>
      <b/>
      <u/>
      <sz val="11"/>
      <color theme="1"/>
      <name val="Calibri"/>
      <family val="2"/>
      <scheme val="minor"/>
    </font>
    <font>
      <b/>
      <sz val="14"/>
      <color theme="7" tint="-0.249977111117893"/>
      <name val="Calibri"/>
      <family val="2"/>
      <scheme val="minor"/>
    </font>
    <font>
      <sz val="9"/>
      <color theme="7" tint="-0.249977111117893"/>
      <name val="Calibri"/>
      <family val="2"/>
      <scheme val="minor"/>
    </font>
    <font>
      <b/>
      <sz val="12"/>
      <color theme="7" tint="-0.249977111117893"/>
      <name val="Calibri"/>
      <family val="2"/>
      <scheme val="minor"/>
    </font>
    <font>
      <b/>
      <u/>
      <sz val="12"/>
      <color theme="7" tint="-0.249977111117893"/>
      <name val="Calibri"/>
      <family val="2"/>
      <scheme val="minor"/>
    </font>
    <font>
      <u/>
      <sz val="11"/>
      <color theme="7" tint="-0.249977111117893"/>
      <name val="Calibri"/>
      <family val="2"/>
      <scheme val="minor"/>
    </font>
    <font>
      <b/>
      <u/>
      <sz val="11"/>
      <color theme="10"/>
      <name val="Calibri"/>
      <family val="2"/>
      <scheme val="minor"/>
    </font>
    <font>
      <i/>
      <sz val="9"/>
      <color rgb="FFFF0000"/>
      <name val="Calibri"/>
      <family val="2"/>
      <scheme val="minor"/>
    </font>
    <font>
      <sz val="11"/>
      <name val="Calibri"/>
      <family val="2"/>
    </font>
    <font>
      <b/>
      <sz val="12"/>
      <name val="Calibri"/>
      <family val="2"/>
      <scheme val="minor"/>
    </font>
    <font>
      <b/>
      <sz val="12"/>
      <color theme="1"/>
      <name val="Calibri"/>
      <family val="2"/>
      <scheme val="minor"/>
    </font>
    <font>
      <sz val="11"/>
      <color rgb="FF7030A0"/>
      <name val="Calibri"/>
      <family val="2"/>
      <scheme val="minor"/>
    </font>
    <font>
      <sz val="9"/>
      <color rgb="FF7030A0"/>
      <name val="Calibri"/>
      <family val="2"/>
      <scheme val="minor"/>
    </font>
    <font>
      <b/>
      <u/>
      <sz val="12"/>
      <name val="Calibri"/>
      <family val="2"/>
      <scheme val="minor"/>
    </font>
    <font>
      <b/>
      <u/>
      <sz val="12"/>
      <color theme="1"/>
      <name val="Calibri"/>
      <family val="2"/>
      <scheme val="minor"/>
    </font>
    <font>
      <b/>
      <sz val="11"/>
      <color theme="4"/>
      <name val="Calibri"/>
      <family val="2"/>
      <scheme val="minor"/>
    </font>
    <font>
      <i/>
      <sz val="11"/>
      <color rgb="FFFF0000"/>
      <name val="Calibri"/>
      <family val="2"/>
      <scheme val="minor"/>
    </font>
    <font>
      <i/>
      <sz val="11"/>
      <name val="Calibri"/>
      <family val="2"/>
      <scheme val="minor"/>
    </font>
    <font>
      <sz val="12"/>
      <color rgb="FFFF0000"/>
      <name val="Calibri"/>
      <family val="2"/>
      <scheme val="minor"/>
    </font>
    <font>
      <b/>
      <sz val="11"/>
      <color rgb="FF000000"/>
      <name val="Calibri"/>
      <family val="2"/>
      <scheme val="minor"/>
    </font>
    <font>
      <sz val="11"/>
      <color rgb="FF000000"/>
      <name val="Calibri"/>
      <family val="2"/>
      <scheme val="minor"/>
    </font>
    <font>
      <b/>
      <vertAlign val="superscript"/>
      <sz val="11"/>
      <color theme="4"/>
      <name val="Calibri"/>
      <family val="2"/>
      <scheme val="minor"/>
    </font>
    <font>
      <u/>
      <sz val="11"/>
      <color theme="1"/>
      <name val="Calibri"/>
      <family val="2"/>
      <scheme val="minor"/>
    </font>
    <font>
      <sz val="11"/>
      <color rgb="FF00B0F0"/>
      <name val="Calibri"/>
      <family val="2"/>
      <scheme val="minor"/>
    </font>
    <font>
      <sz val="9"/>
      <name val="Calibri"/>
      <family val="2"/>
      <scheme val="minor"/>
    </font>
    <font>
      <sz val="12"/>
      <name val="Calibri"/>
      <family val="2"/>
      <scheme val="minor"/>
    </font>
    <font>
      <sz val="10"/>
      <name val="Calibri"/>
      <family val="2"/>
      <scheme val="minor"/>
    </font>
    <font>
      <i/>
      <sz val="10"/>
      <name val="Calibri"/>
      <family val="2"/>
      <scheme val="minor"/>
    </font>
    <font>
      <b/>
      <i/>
      <sz val="10"/>
      <name val="Calibri"/>
      <family val="2"/>
      <scheme val="minor"/>
    </font>
    <font>
      <b/>
      <sz val="16"/>
      <color theme="4"/>
      <name val="Calibri"/>
      <family val="2"/>
      <scheme val="minor"/>
    </font>
    <font>
      <sz val="16"/>
      <color theme="4"/>
      <name val="Calibri"/>
      <family val="2"/>
      <scheme val="minor"/>
    </font>
    <font>
      <b/>
      <u/>
      <sz val="16"/>
      <color theme="4"/>
      <name val="Calibri"/>
      <family val="2"/>
      <scheme val="minor"/>
    </font>
    <font>
      <u/>
      <sz val="16"/>
      <color theme="4"/>
      <name val="Calibri"/>
      <family val="2"/>
      <scheme val="minor"/>
    </font>
    <font>
      <b/>
      <sz val="11"/>
      <name val="Calibri"/>
      <family val="2"/>
    </font>
    <font>
      <u/>
      <sz val="11"/>
      <name val="Calibri"/>
      <family val="2"/>
      <scheme val="minor"/>
    </font>
    <font>
      <b/>
      <i/>
      <sz val="11"/>
      <color theme="1"/>
      <name val="Calibri"/>
      <family val="2"/>
    </font>
    <font>
      <b/>
      <u/>
      <sz val="11"/>
      <color rgb="FF0070C0"/>
      <name val="Calibri"/>
      <family val="2"/>
      <scheme val="minor"/>
    </font>
    <font>
      <sz val="11"/>
      <color theme="0"/>
      <name val="Calibri"/>
      <family val="2"/>
      <scheme val="minor"/>
    </font>
    <font>
      <i/>
      <sz val="9"/>
      <name val="Calibri"/>
      <family val="2"/>
      <scheme val="minor"/>
    </font>
    <font>
      <b/>
      <i/>
      <sz val="12"/>
      <name val="Calibri"/>
      <family val="2"/>
      <scheme val="minor"/>
    </font>
    <font>
      <b/>
      <sz val="11"/>
      <color rgb="FFC00000"/>
      <name val="Calibri"/>
      <family val="2"/>
      <scheme val="minor"/>
    </font>
    <font>
      <sz val="11"/>
      <color theme="1" tint="0.34998626667073579"/>
      <name val="Calibri"/>
      <family val="2"/>
      <scheme val="minor"/>
    </font>
    <font>
      <b/>
      <sz val="11"/>
      <color theme="1" tint="0.34998626667073579"/>
      <name val="Calibri"/>
      <family val="2"/>
      <scheme val="minor"/>
    </font>
    <font>
      <sz val="11"/>
      <color theme="1" tint="0.34998626667073579"/>
      <name val="Wingdings"/>
      <charset val="2"/>
    </font>
    <font>
      <b/>
      <sz val="12"/>
      <color rgb="FFC00000"/>
      <name val="Calibri"/>
      <family val="2"/>
      <scheme val="minor"/>
    </font>
    <font>
      <sz val="18"/>
      <color rgb="FFC00000"/>
      <name val="Wingdings"/>
      <charset val="2"/>
    </font>
    <font>
      <sz val="32"/>
      <color rgb="FFC00000"/>
      <name val="Wingdings"/>
      <charset val="2"/>
    </font>
    <font>
      <b/>
      <sz val="11"/>
      <color theme="0"/>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2F5DA"/>
        <bgColor indexed="64"/>
      </patternFill>
    </fill>
    <fill>
      <patternFill patternType="solid">
        <fgColor theme="0" tint="-0.14999847407452621"/>
        <bgColor indexed="64"/>
      </patternFill>
    </fill>
    <fill>
      <patternFill patternType="solid">
        <fgColor rgb="FFF3C5C7"/>
        <bgColor indexed="64"/>
      </patternFill>
    </fill>
    <fill>
      <patternFill patternType="solid">
        <fgColor rgb="FFFDF0D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2F2F2"/>
        <bgColor indexed="64"/>
      </patternFill>
    </fill>
    <fill>
      <patternFill patternType="solid">
        <fgColor theme="0"/>
        <bgColor indexed="64"/>
      </patternFill>
    </fill>
    <fill>
      <patternFill patternType="solid">
        <fgColor theme="4" tint="0.39997558519241921"/>
        <bgColor indexed="64"/>
      </patternFill>
    </fill>
    <fill>
      <patternFill patternType="solid">
        <fgColor rgb="FF17884B"/>
        <bgColor indexed="64"/>
      </patternFill>
    </fill>
  </fills>
  <borders count="76">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bottom style="medium">
        <color theme="4"/>
      </bottom>
      <diagonal/>
    </border>
    <border>
      <left style="thin">
        <color auto="1"/>
      </left>
      <right style="thin">
        <color auto="1"/>
      </right>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dashed">
        <color indexed="64"/>
      </left>
      <right style="dashed">
        <color indexed="64"/>
      </right>
      <top/>
      <bottom style="medium">
        <color indexed="64"/>
      </bottom>
      <diagonal/>
    </border>
    <border>
      <left style="dashed">
        <color indexed="64"/>
      </left>
      <right style="dashed">
        <color indexed="64"/>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dashed">
        <color indexed="64"/>
      </left>
      <right/>
      <top/>
      <bottom style="medium">
        <color indexed="64"/>
      </bottom>
      <diagonal/>
    </border>
    <border>
      <left style="dashed">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diagonal/>
    </border>
    <border>
      <left style="dashed">
        <color indexed="64"/>
      </left>
      <right style="medium">
        <color indexed="64"/>
      </right>
      <top/>
      <bottom/>
      <diagonal/>
    </border>
    <border>
      <left style="medium">
        <color indexed="64"/>
      </left>
      <right style="thin">
        <color indexed="64"/>
      </right>
      <top style="medium">
        <color indexed="64"/>
      </top>
      <bottom/>
      <diagonal/>
    </border>
    <border>
      <left style="thin">
        <color auto="1"/>
      </left>
      <right style="thin">
        <color auto="1"/>
      </right>
      <top style="thin">
        <color auto="1"/>
      </top>
      <bottom style="dashed">
        <color auto="1"/>
      </bottom>
      <diagonal/>
    </border>
    <border>
      <left style="thin">
        <color indexed="64"/>
      </left>
      <right/>
      <top style="dashed">
        <color auto="1"/>
      </top>
      <bottom style="thin">
        <color indexed="64"/>
      </bottom>
      <diagonal/>
    </border>
    <border>
      <left/>
      <right/>
      <top style="dashed">
        <color auto="1"/>
      </top>
      <bottom style="thin">
        <color indexed="64"/>
      </bottom>
      <diagonal/>
    </border>
    <border>
      <left/>
      <right style="thin">
        <color indexed="64"/>
      </right>
      <top style="dashed">
        <color auto="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theme="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9">
    <xf numFmtId="0" fontId="0" fillId="0" borderId="0"/>
    <xf numFmtId="0" fontId="1" fillId="0" borderId="0" applyNumberFormat="0" applyFill="0" applyBorder="0" applyAlignment="0" applyProtection="0"/>
    <xf numFmtId="44" fontId="10" fillId="0" borderId="0" applyFont="0" applyFill="0" applyBorder="0" applyAlignment="0" applyProtection="0"/>
    <xf numFmtId="0" fontId="20" fillId="5" borderId="19" applyProtection="0">
      <alignment horizontal="left" vertical="center"/>
    </xf>
    <xf numFmtId="0" fontId="20" fillId="4" borderId="28" applyProtection="0">
      <alignment horizontal="left" vertical="center" wrapText="1"/>
    </xf>
    <xf numFmtId="0" fontId="20" fillId="5" borderId="27" applyBorder="0">
      <alignment horizontal="left" vertical="center"/>
    </xf>
    <xf numFmtId="0" fontId="21" fillId="5" borderId="27">
      <alignment horizontal="left" vertical="center"/>
    </xf>
    <xf numFmtId="0" fontId="20" fillId="4" borderId="27" applyBorder="0">
      <alignment horizontal="left" vertical="center" wrapText="1"/>
    </xf>
    <xf numFmtId="43" fontId="10" fillId="0" borderId="0" applyFont="0" applyFill="0" applyBorder="0" applyAlignment="0" applyProtection="0"/>
  </cellStyleXfs>
  <cellXfs count="684">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vertical="top" wrapText="1"/>
    </xf>
    <xf numFmtId="0" fontId="6" fillId="0" borderId="0" xfId="0" applyFont="1" applyAlignment="1">
      <alignment horizontal="left" vertical="top" wrapText="1"/>
    </xf>
    <xf numFmtId="0" fontId="3" fillId="0" borderId="0" xfId="0" applyFont="1"/>
    <xf numFmtId="0" fontId="0" fillId="0" borderId="0" xfId="0" applyAlignment="1">
      <alignment wrapText="1"/>
    </xf>
    <xf numFmtId="0" fontId="2" fillId="0" borderId="0" xfId="0" applyFont="1" applyAlignment="1">
      <alignment wrapText="1"/>
    </xf>
    <xf numFmtId="0" fontId="0" fillId="0" borderId="0" xfId="0" applyAlignment="1">
      <alignment vertical="top"/>
    </xf>
    <xf numFmtId="0" fontId="13" fillId="0" borderId="0" xfId="0" applyFont="1" applyAlignment="1">
      <alignment vertical="top"/>
    </xf>
    <xf numFmtId="0" fontId="13"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17" fillId="0" borderId="0" xfId="0" applyFont="1" applyAlignment="1">
      <alignment vertical="center" wrapText="1"/>
    </xf>
    <xf numFmtId="0" fontId="5" fillId="0" borderId="0" xfId="0" applyFont="1" applyAlignment="1">
      <alignment vertical="top"/>
    </xf>
    <xf numFmtId="0" fontId="5" fillId="0" borderId="0" xfId="0" applyFont="1" applyAlignment="1">
      <alignment horizontal="left" vertical="top"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top"/>
    </xf>
    <xf numFmtId="0" fontId="9" fillId="0" borderId="0" xfId="0" applyFont="1" applyAlignment="1">
      <alignment vertical="center"/>
    </xf>
    <xf numFmtId="0" fontId="26" fillId="0" borderId="0" xfId="0" applyFont="1" applyAlignment="1">
      <alignment horizontal="left" vertical="center"/>
    </xf>
    <xf numFmtId="0" fontId="27" fillId="0" borderId="0" xfId="0" applyFont="1" applyAlignment="1">
      <alignment vertical="top"/>
    </xf>
    <xf numFmtId="0" fontId="28" fillId="0" borderId="0" xfId="0" applyFont="1" applyAlignment="1">
      <alignment horizontal="left" vertical="center" wrapText="1"/>
    </xf>
    <xf numFmtId="0" fontId="29" fillId="0" borderId="0" xfId="0" applyFont="1" applyAlignment="1">
      <alignment horizontal="left" vertical="center" wrapText="1"/>
    </xf>
    <xf numFmtId="0" fontId="28" fillId="0" borderId="0" xfId="0" applyFont="1" applyAlignment="1">
      <alignment vertical="top" wrapText="1"/>
    </xf>
    <xf numFmtId="0" fontId="26" fillId="0" borderId="0" xfId="0" applyFont="1" applyAlignment="1">
      <alignment vertical="top" wrapText="1"/>
    </xf>
    <xf numFmtId="0" fontId="27" fillId="0" borderId="0" xfId="0" applyFont="1"/>
    <xf numFmtId="0" fontId="27" fillId="0" borderId="0" xfId="0" applyFont="1" applyAlignment="1">
      <alignment horizontal="right" vertical="center" wrapText="1"/>
    </xf>
    <xf numFmtId="0" fontId="0" fillId="0" borderId="0" xfId="0" applyAlignment="1" applyProtection="1">
      <alignment horizontal="center" vertical="top"/>
      <protection locked="0"/>
    </xf>
    <xf numFmtId="0" fontId="8" fillId="0" borderId="0" xfId="0" applyFont="1" applyAlignment="1">
      <alignment horizontal="left" vertical="center" wrapText="1"/>
    </xf>
    <xf numFmtId="0" fontId="16" fillId="0" borderId="0" xfId="0" applyFont="1"/>
    <xf numFmtId="0" fontId="13" fillId="0" borderId="0" xfId="0" applyFont="1"/>
    <xf numFmtId="0" fontId="39" fillId="0" borderId="0" xfId="0" applyFont="1"/>
    <xf numFmtId="0" fontId="25" fillId="0" borderId="0" xfId="0" applyFont="1" applyAlignment="1">
      <alignment vertical="center"/>
    </xf>
    <xf numFmtId="0" fontId="16" fillId="0" borderId="6" xfId="0" applyFont="1" applyBorder="1"/>
    <xf numFmtId="0" fontId="2" fillId="0" borderId="6" xfId="0" applyFont="1" applyBorder="1"/>
    <xf numFmtId="0" fontId="8" fillId="0" borderId="0" xfId="0" applyFont="1" applyAlignment="1">
      <alignment vertical="top" wrapText="1"/>
    </xf>
    <xf numFmtId="0" fontId="14" fillId="0" borderId="0" xfId="0" applyFont="1" applyAlignment="1">
      <alignment vertical="top" wrapText="1"/>
    </xf>
    <xf numFmtId="0" fontId="13" fillId="0" borderId="0" xfId="0" applyFont="1" applyAlignment="1">
      <alignment horizontal="right" vertical="center" wrapText="1"/>
    </xf>
    <xf numFmtId="0" fontId="1" fillId="0" borderId="0" xfId="1" applyBorder="1" applyAlignment="1" applyProtection="1">
      <alignment horizontal="left" vertical="center"/>
    </xf>
    <xf numFmtId="0" fontId="26" fillId="0" borderId="29" xfId="0" applyFont="1" applyBorder="1" applyAlignment="1">
      <alignment horizontal="left" vertical="center"/>
    </xf>
    <xf numFmtId="0" fontId="27" fillId="0" borderId="29" xfId="0" applyFont="1" applyBorder="1" applyAlignment="1">
      <alignment vertical="top"/>
    </xf>
    <xf numFmtId="0" fontId="28" fillId="0" borderId="29" xfId="0" applyFont="1" applyBorder="1" applyAlignment="1">
      <alignment horizontal="left" vertical="center" wrapText="1"/>
    </xf>
    <xf numFmtId="0" fontId="29" fillId="0" borderId="29" xfId="0" applyFont="1" applyBorder="1" applyAlignment="1">
      <alignment horizontal="left" vertical="center" wrapText="1"/>
    </xf>
    <xf numFmtId="0" fontId="28" fillId="0" borderId="29" xfId="0" applyFont="1" applyBorder="1" applyAlignment="1">
      <alignment vertical="top" wrapText="1"/>
    </xf>
    <xf numFmtId="0" fontId="26" fillId="0" borderId="29" xfId="0" applyFont="1" applyBorder="1" applyAlignment="1">
      <alignment vertical="top" wrapText="1"/>
    </xf>
    <xf numFmtId="0" fontId="27" fillId="0" borderId="29" xfId="0" applyFont="1" applyBorder="1"/>
    <xf numFmtId="0" fontId="27" fillId="0" borderId="29" xfId="0" applyFont="1" applyBorder="1" applyAlignment="1">
      <alignment horizontal="right" vertical="center" wrapText="1"/>
    </xf>
    <xf numFmtId="0" fontId="30" fillId="0" borderId="29" xfId="1" applyFont="1" applyBorder="1" applyAlignment="1" applyProtection="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8" fillId="0" borderId="0" xfId="0" applyFont="1" applyAlignment="1">
      <alignment horizontal="left" vertical="top" wrapText="1"/>
    </xf>
    <xf numFmtId="14" fontId="0" fillId="0" borderId="0" xfId="0" applyNumberFormat="1" applyAlignment="1">
      <alignment vertical="top"/>
    </xf>
    <xf numFmtId="0" fontId="7" fillId="0" borderId="0" xfId="0" applyFont="1" applyAlignment="1">
      <alignment vertical="top"/>
    </xf>
    <xf numFmtId="0" fontId="4" fillId="0" borderId="0" xfId="0" applyFont="1" applyAlignment="1">
      <alignment vertical="top"/>
    </xf>
    <xf numFmtId="0" fontId="15" fillId="0" borderId="0" xfId="0" applyFont="1" applyAlignment="1">
      <alignment vertical="top"/>
    </xf>
    <xf numFmtId="0" fontId="4" fillId="0" borderId="0" xfId="0" applyFont="1" applyAlignment="1">
      <alignment horizontal="left" vertical="top"/>
    </xf>
    <xf numFmtId="0" fontId="9" fillId="0" borderId="0" xfId="0" applyFont="1"/>
    <xf numFmtId="0" fontId="4" fillId="0" borderId="0" xfId="0" applyFont="1"/>
    <xf numFmtId="0" fontId="5" fillId="0" borderId="0" xfId="0" applyFont="1" applyAlignment="1">
      <alignment horizontal="left" vertical="top"/>
    </xf>
    <xf numFmtId="0" fontId="5" fillId="0" borderId="0" xfId="0" applyFont="1" applyAlignment="1">
      <alignment vertical="top" wrapText="1"/>
    </xf>
    <xf numFmtId="0" fontId="0" fillId="2" borderId="15" xfId="0" applyFill="1" applyBorder="1" applyAlignment="1">
      <alignment vertical="center"/>
    </xf>
    <xf numFmtId="0" fontId="5" fillId="0" borderId="0" xfId="0" applyFont="1" applyAlignment="1">
      <alignment horizontal="left" wrapText="1"/>
    </xf>
    <xf numFmtId="0" fontId="19"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13" fillId="0" borderId="0" xfId="0" applyFont="1" applyAlignment="1">
      <alignment wrapText="1"/>
    </xf>
    <xf numFmtId="0" fontId="0" fillId="0" borderId="0" xfId="0" quotePrefix="1" applyAlignment="1" applyProtection="1">
      <alignment vertical="top"/>
      <protection locked="0"/>
    </xf>
    <xf numFmtId="0" fontId="0" fillId="0" borderId="9" xfId="0" applyBorder="1"/>
    <xf numFmtId="0" fontId="4" fillId="0" borderId="0" xfId="0" applyFont="1" applyAlignment="1">
      <alignment horizontal="center" vertical="center" wrapText="1"/>
    </xf>
    <xf numFmtId="0" fontId="24" fillId="0" borderId="0" xfId="0" applyFont="1" applyAlignment="1">
      <alignment vertical="center"/>
    </xf>
    <xf numFmtId="0" fontId="43" fillId="0" borderId="0" xfId="0" applyFont="1" applyAlignment="1">
      <alignment vertical="top" wrapText="1"/>
    </xf>
    <xf numFmtId="0" fontId="24" fillId="0" borderId="0" xfId="0" applyFont="1" applyAlignment="1">
      <alignment horizontal="center" vertical="center"/>
    </xf>
    <xf numFmtId="0" fontId="9" fillId="0" borderId="0" xfId="0" applyFont="1" applyAlignment="1">
      <alignment horizontal="center" vertical="center"/>
    </xf>
    <xf numFmtId="0" fontId="0" fillId="0" borderId="9" xfId="0" applyBorder="1" applyAlignment="1">
      <alignment vertical="center"/>
    </xf>
    <xf numFmtId="0" fontId="46" fillId="0" borderId="0" xfId="0" applyFont="1" applyAlignment="1">
      <alignment horizontal="left" vertical="center"/>
    </xf>
    <xf numFmtId="0" fontId="5" fillId="0" borderId="9" xfId="0" applyFont="1" applyBorder="1" applyAlignment="1">
      <alignment vertical="center"/>
    </xf>
    <xf numFmtId="0" fontId="0" fillId="0" borderId="6" xfId="0" applyBorder="1"/>
    <xf numFmtId="0" fontId="9" fillId="0" borderId="0" xfId="0" applyFont="1" applyAlignment="1">
      <alignment vertical="center" wrapText="1"/>
    </xf>
    <xf numFmtId="0" fontId="0" fillId="0" borderId="0" xfId="0" applyAlignment="1">
      <alignment horizontal="left" vertical="center" indent="2"/>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vertical="center" wrapText="1"/>
    </xf>
    <xf numFmtId="0" fontId="48" fillId="0" borderId="0" xfId="0" applyFont="1"/>
    <xf numFmtId="0" fontId="9" fillId="0" borderId="0" xfId="0" applyFont="1" applyAlignment="1">
      <alignment vertical="top"/>
    </xf>
    <xf numFmtId="0" fontId="2" fillId="0" borderId="0" xfId="0" applyFont="1" applyAlignment="1">
      <alignment horizontal="right"/>
    </xf>
    <xf numFmtId="44" fontId="2" fillId="0" borderId="0" xfId="2" applyFont="1" applyFill="1" applyBorder="1"/>
    <xf numFmtId="0" fontId="30" fillId="0" borderId="0" xfId="1" applyFont="1" applyBorder="1" applyAlignment="1" applyProtection="1">
      <alignment horizontal="left" vertical="center"/>
    </xf>
    <xf numFmtId="0" fontId="5" fillId="10" borderId="3" xfId="0" applyFont="1" applyFill="1" applyBorder="1" applyAlignment="1">
      <alignment horizontal="left" vertical="center"/>
    </xf>
    <xf numFmtId="0" fontId="5" fillId="10" borderId="0" xfId="0" applyFont="1" applyFill="1" applyAlignment="1">
      <alignment horizontal="left" vertical="center"/>
    </xf>
    <xf numFmtId="0" fontId="5" fillId="10" borderId="20" xfId="0" applyFont="1" applyFill="1" applyBorder="1" applyAlignment="1">
      <alignment horizontal="left" vertical="center"/>
    </xf>
    <xf numFmtId="0" fontId="5" fillId="10" borderId="39" xfId="0" applyFont="1" applyFill="1" applyBorder="1" applyAlignment="1">
      <alignment horizontal="left" vertical="center"/>
    </xf>
    <xf numFmtId="0" fontId="5" fillId="10" borderId="6" xfId="0" applyFont="1" applyFill="1" applyBorder="1" applyAlignment="1">
      <alignment horizontal="left" vertical="center"/>
    </xf>
    <xf numFmtId="0" fontId="5" fillId="10" borderId="5" xfId="0" applyFont="1" applyFill="1" applyBorder="1" applyAlignment="1">
      <alignment horizontal="left" vertical="center"/>
    </xf>
    <xf numFmtId="0" fontId="20" fillId="0" borderId="15" xfId="4" applyFill="1" applyBorder="1" applyProtection="1">
      <alignment horizontal="left" vertical="center" wrapText="1"/>
    </xf>
    <xf numFmtId="0" fontId="20" fillId="0" borderId="11" xfId="4" applyFill="1" applyBorder="1" applyProtection="1">
      <alignment horizontal="left" vertical="center" wrapText="1"/>
    </xf>
    <xf numFmtId="0" fontId="2" fillId="4" borderId="11" xfId="0" applyFont="1" applyFill="1" applyBorder="1" applyAlignment="1">
      <alignment horizontal="right" vertical="center"/>
    </xf>
    <xf numFmtId="0" fontId="2" fillId="4" borderId="15" xfId="0" applyFont="1" applyFill="1" applyBorder="1" applyAlignment="1">
      <alignment horizontal="right" vertical="center"/>
    </xf>
    <xf numFmtId="0" fontId="4" fillId="4" borderId="15" xfId="0" applyFont="1" applyFill="1" applyBorder="1" applyAlignment="1">
      <alignment horizontal="right" vertical="center" wrapText="1"/>
    </xf>
    <xf numFmtId="0" fontId="9" fillId="0" borderId="0" xfId="0" applyFont="1" applyAlignment="1">
      <alignment horizontal="center" vertical="center" wrapText="1"/>
    </xf>
    <xf numFmtId="0" fontId="4" fillId="0" borderId="0" xfId="0" applyFont="1" applyAlignment="1">
      <alignment horizontal="center" vertical="top" wrapText="1"/>
    </xf>
    <xf numFmtId="0" fontId="4" fillId="16" borderId="6" xfId="0" applyFont="1" applyFill="1" applyBorder="1" applyAlignment="1">
      <alignment horizontal="center" vertical="center" wrapText="1"/>
    </xf>
    <xf numFmtId="0" fontId="4" fillId="0" borderId="0" xfId="0" applyFont="1" applyAlignment="1">
      <alignment horizontal="center" vertical="center"/>
    </xf>
    <xf numFmtId="0" fontId="2" fillId="0" borderId="6" xfId="4" applyFont="1" applyFill="1" applyBorder="1" applyAlignment="1" applyProtection="1">
      <alignment horizontal="center" vertical="center" wrapText="1"/>
    </xf>
    <xf numFmtId="0" fontId="4" fillId="16" borderId="6" xfId="0" applyFont="1" applyFill="1" applyBorder="1" applyAlignment="1">
      <alignment horizontal="center" vertical="center"/>
    </xf>
    <xf numFmtId="0" fontId="9" fillId="16" borderId="6" xfId="0" applyFont="1" applyFill="1" applyBorder="1" applyAlignment="1">
      <alignment horizontal="center" vertical="center" wrapText="1"/>
    </xf>
    <xf numFmtId="0" fontId="4" fillId="0" borderId="0" xfId="1" applyFont="1" applyFill="1" applyBorder="1" applyAlignment="1">
      <alignment vertical="center" wrapText="1"/>
    </xf>
    <xf numFmtId="0" fontId="1" fillId="0" borderId="0" xfId="1" applyAlignment="1">
      <alignment vertical="center"/>
    </xf>
    <xf numFmtId="0" fontId="47" fillId="0" borderId="29" xfId="0" applyFont="1" applyBorder="1" applyAlignment="1">
      <alignment horizontal="left" vertical="center" wrapText="1"/>
    </xf>
    <xf numFmtId="0" fontId="7" fillId="0" borderId="29" xfId="0" applyFont="1" applyBorder="1" applyAlignment="1">
      <alignment vertical="top"/>
    </xf>
    <xf numFmtId="0" fontId="52" fillId="0" borderId="0" xfId="0" applyFont="1" applyAlignment="1">
      <alignment horizontal="left" vertical="center"/>
    </xf>
    <xf numFmtId="0" fontId="52" fillId="0" borderId="0" xfId="0" applyFont="1" applyAlignment="1">
      <alignment vertical="center" wrapText="1"/>
    </xf>
    <xf numFmtId="0" fontId="52" fillId="3" borderId="15" xfId="0" applyFont="1" applyFill="1" applyBorder="1" applyAlignment="1">
      <alignment horizontal="center" vertical="center" wrapText="1"/>
    </xf>
    <xf numFmtId="0" fontId="5" fillId="3" borderId="15" xfId="1" applyFont="1" applyFill="1" applyBorder="1" applyAlignment="1">
      <alignment horizontal="center" vertical="center" wrapText="1"/>
    </xf>
    <xf numFmtId="0" fontId="47" fillId="0" borderId="29" xfId="0" applyFont="1" applyBorder="1" applyAlignment="1">
      <alignment horizontal="left" vertical="center"/>
    </xf>
    <xf numFmtId="0" fontId="47" fillId="0" borderId="0" xfId="0" applyFont="1" applyAlignment="1">
      <alignment horizontal="left" vertical="center"/>
    </xf>
    <xf numFmtId="0" fontId="51" fillId="0" borderId="0" xfId="0" applyFont="1" applyAlignment="1">
      <alignment vertical="center"/>
    </xf>
    <xf numFmtId="0" fontId="47" fillId="0" borderId="0" xfId="0" applyFont="1"/>
    <xf numFmtId="0" fontId="54" fillId="0" borderId="0" xfId="0" applyFont="1"/>
    <xf numFmtId="0" fontId="47" fillId="0" borderId="0" xfId="0" applyFont="1" applyAlignment="1">
      <alignment vertical="center"/>
    </xf>
    <xf numFmtId="0" fontId="52" fillId="3" borderId="12" xfId="0" applyFont="1" applyFill="1" applyBorder="1" applyAlignment="1">
      <alignment horizontal="center" vertical="center" wrapText="1"/>
    </xf>
    <xf numFmtId="0" fontId="51" fillId="3" borderId="70" xfId="0" applyFont="1" applyFill="1" applyBorder="1" applyAlignment="1">
      <alignment vertical="center" wrapText="1"/>
    </xf>
    <xf numFmtId="0" fontId="52" fillId="3" borderId="57" xfId="0" applyFont="1" applyFill="1" applyBorder="1" applyAlignment="1">
      <alignment horizontal="center" vertical="center" wrapText="1"/>
    </xf>
    <xf numFmtId="0" fontId="52" fillId="3" borderId="49" xfId="0" applyFont="1" applyFill="1" applyBorder="1" applyAlignment="1">
      <alignment horizontal="center" vertical="center" wrapText="1"/>
    </xf>
    <xf numFmtId="0" fontId="51" fillId="3" borderId="71" xfId="0" applyFont="1" applyFill="1" applyBorder="1" applyAlignment="1">
      <alignment vertical="center" wrapText="1"/>
    </xf>
    <xf numFmtId="0" fontId="51" fillId="3" borderId="72" xfId="0" applyFont="1" applyFill="1" applyBorder="1" applyAlignment="1">
      <alignment vertical="center" wrapText="1"/>
    </xf>
    <xf numFmtId="0" fontId="52" fillId="3" borderId="38" xfId="0" applyFont="1" applyFill="1" applyBorder="1" applyAlignment="1">
      <alignment horizontal="center" vertical="center" wrapText="1"/>
    </xf>
    <xf numFmtId="0" fontId="52" fillId="3" borderId="51" xfId="0" applyFont="1" applyFill="1" applyBorder="1" applyAlignment="1">
      <alignment horizontal="center" vertical="center" wrapText="1"/>
    </xf>
    <xf numFmtId="0" fontId="51" fillId="0" borderId="2" xfId="0" applyFont="1" applyBorder="1"/>
    <xf numFmtId="0" fontId="4" fillId="0" borderId="63" xfId="1" applyFont="1" applyFill="1" applyBorder="1" applyAlignment="1">
      <alignment wrapText="1"/>
    </xf>
    <xf numFmtId="0" fontId="4" fillId="0" borderId="26" xfId="1" applyFont="1" applyFill="1" applyBorder="1" applyAlignment="1">
      <alignment wrapText="1"/>
    </xf>
    <xf numFmtId="0" fontId="51" fillId="3" borderId="70" xfId="0" applyFont="1" applyFill="1" applyBorder="1" applyAlignment="1">
      <alignment horizontal="left" vertical="center" wrapText="1"/>
    </xf>
    <xf numFmtId="0" fontId="51" fillId="3" borderId="71" xfId="0" applyFont="1" applyFill="1" applyBorder="1" applyAlignment="1">
      <alignment horizontal="left" vertical="center" wrapText="1"/>
    </xf>
    <xf numFmtId="0" fontId="51" fillId="3" borderId="72" xfId="0" applyFont="1" applyFill="1" applyBorder="1" applyAlignment="1">
      <alignment horizontal="left" vertical="center" wrapText="1"/>
    </xf>
    <xf numFmtId="0" fontId="51" fillId="0" borderId="13" xfId="0" applyFont="1" applyBorder="1" applyAlignment="1">
      <alignment vertical="center"/>
    </xf>
    <xf numFmtId="0" fontId="52" fillId="3" borderId="48" xfId="0" applyFont="1" applyFill="1" applyBorder="1" applyAlignment="1">
      <alignment horizontal="center" vertical="center" wrapText="1"/>
    </xf>
    <xf numFmtId="0" fontId="52" fillId="3" borderId="50" xfId="0" applyFont="1" applyFill="1" applyBorder="1" applyAlignment="1">
      <alignment horizontal="center" vertical="center" wrapText="1"/>
    </xf>
    <xf numFmtId="0" fontId="52" fillId="3" borderId="46" xfId="0" applyFont="1" applyFill="1" applyBorder="1" applyAlignment="1">
      <alignment horizontal="center" vertical="center" wrapText="1"/>
    </xf>
    <xf numFmtId="0" fontId="4" fillId="0" borderId="6" xfId="0" applyFont="1" applyBorder="1" applyAlignment="1">
      <alignment wrapText="1"/>
    </xf>
    <xf numFmtId="0" fontId="47" fillId="0" borderId="0" xfId="0" applyFont="1" applyAlignment="1">
      <alignment horizontal="left" vertical="center" wrapText="1"/>
    </xf>
    <xf numFmtId="0" fontId="0" fillId="3" borderId="15" xfId="0" applyFill="1" applyBorder="1"/>
    <xf numFmtId="0" fontId="0" fillId="5" borderId="15" xfId="0" applyFill="1" applyBorder="1"/>
    <xf numFmtId="0" fontId="0" fillId="17" borderId="15" xfId="0" applyFill="1" applyBorder="1"/>
    <xf numFmtId="0" fontId="0" fillId="4" borderId="15" xfId="0" applyFill="1" applyBorder="1" applyAlignment="1">
      <alignment horizontal="center" vertical="center"/>
    </xf>
    <xf numFmtId="0" fontId="2" fillId="4" borderId="15" xfId="0" applyFont="1" applyFill="1" applyBorder="1"/>
    <xf numFmtId="0" fontId="2" fillId="4" borderId="15" xfId="0" applyFont="1" applyFill="1" applyBorder="1" applyAlignment="1">
      <alignment wrapText="1"/>
    </xf>
    <xf numFmtId="0" fontId="2" fillId="4" borderId="15" xfId="0" applyFont="1" applyFill="1" applyBorder="1" applyAlignment="1">
      <alignment horizontal="left"/>
    </xf>
    <xf numFmtId="0" fontId="0" fillId="0" borderId="0" xfId="0" applyAlignment="1">
      <alignment horizontal="center" wrapText="1"/>
    </xf>
    <xf numFmtId="0" fontId="13" fillId="0" borderId="0" xfId="0" applyFont="1" applyAlignment="1" applyProtection="1">
      <alignment vertical="top"/>
      <protection locked="0"/>
    </xf>
    <xf numFmtId="0" fontId="56" fillId="0" borderId="0" xfId="0" applyFont="1" applyAlignment="1" applyProtection="1">
      <alignment vertical="top"/>
      <protection locked="0"/>
    </xf>
    <xf numFmtId="0" fontId="32" fillId="0" borderId="0" xfId="0" applyFont="1"/>
    <xf numFmtId="0" fontId="9" fillId="0" borderId="4" xfId="0" applyFont="1" applyBorder="1" applyAlignment="1">
      <alignment vertical="center"/>
    </xf>
    <xf numFmtId="0" fontId="9" fillId="0" borderId="18" xfId="0" applyFont="1" applyBorder="1" applyAlignment="1">
      <alignment vertical="center"/>
    </xf>
    <xf numFmtId="0" fontId="9" fillId="0" borderId="9" xfId="0" applyFont="1" applyBorder="1" applyAlignment="1">
      <alignment vertical="center"/>
    </xf>
    <xf numFmtId="0" fontId="0" fillId="0" borderId="0" xfId="0" applyAlignment="1" applyProtection="1">
      <alignment vertical="center"/>
      <protection locked="0"/>
    </xf>
    <xf numFmtId="0" fontId="0" fillId="0" borderId="0" xfId="0" quotePrefix="1" applyAlignment="1">
      <alignment vertical="top"/>
    </xf>
    <xf numFmtId="0" fontId="0" fillId="0" borderId="0" xfId="0" applyAlignment="1">
      <alignment horizontal="center" vertical="top"/>
    </xf>
    <xf numFmtId="0" fontId="13" fillId="0" borderId="0" xfId="0" applyFont="1" applyAlignment="1">
      <alignment horizontal="center" vertical="top"/>
    </xf>
    <xf numFmtId="0" fontId="5" fillId="0" borderId="0" xfId="0" applyFont="1" applyAlignment="1" applyProtection="1">
      <alignment horizontal="center" vertical="top" wrapText="1"/>
      <protection locked="0"/>
    </xf>
    <xf numFmtId="0" fontId="0" fillId="8" borderId="11" xfId="3" applyFont="1" applyFill="1" applyBorder="1" applyAlignment="1" applyProtection="1">
      <alignment vertical="center"/>
    </xf>
    <xf numFmtId="0" fontId="0" fillId="8" borderId="18" xfId="3" applyFont="1" applyFill="1" applyBorder="1" applyAlignment="1" applyProtection="1">
      <alignment vertical="center"/>
    </xf>
    <xf numFmtId="0" fontId="0" fillId="8" borderId="12" xfId="3" applyFont="1" applyFill="1" applyBorder="1" applyAlignment="1" applyProtection="1">
      <alignment vertical="center"/>
    </xf>
    <xf numFmtId="0" fontId="50" fillId="0" borderId="0" xfId="0" applyFont="1" applyAlignment="1">
      <alignment horizontal="center" vertical="center" wrapText="1"/>
    </xf>
    <xf numFmtId="0" fontId="0" fillId="0" borderId="2" xfId="0" applyBorder="1"/>
    <xf numFmtId="0" fontId="42" fillId="0" borderId="1" xfId="0" applyFont="1" applyBorder="1"/>
    <xf numFmtId="0" fontId="0" fillId="0" borderId="1" xfId="0" applyBorder="1"/>
    <xf numFmtId="0" fontId="13" fillId="0" borderId="1" xfId="0" applyFont="1" applyBorder="1" applyAlignment="1">
      <alignment vertical="top"/>
    </xf>
    <xf numFmtId="0" fontId="0" fillId="0" borderId="52" xfId="0" applyBorder="1"/>
    <xf numFmtId="0" fontId="2" fillId="0" borderId="59" xfId="0" applyFont="1" applyBorder="1" applyAlignment="1">
      <alignment horizontal="center"/>
    </xf>
    <xf numFmtId="0" fontId="2" fillId="0" borderId="36" xfId="0" applyFont="1" applyBorder="1" applyAlignment="1">
      <alignment horizontal="center"/>
    </xf>
    <xf numFmtId="0" fontId="2" fillId="0" borderId="54" xfId="0" applyFont="1" applyBorder="1" applyAlignment="1">
      <alignment horizontal="center"/>
    </xf>
    <xf numFmtId="0" fontId="2" fillId="0" borderId="60" xfId="0" applyFont="1" applyBorder="1" applyAlignment="1">
      <alignment horizontal="center"/>
    </xf>
    <xf numFmtId="0" fontId="0" fillId="0" borderId="61" xfId="0" applyBorder="1"/>
    <xf numFmtId="0" fontId="0" fillId="0" borderId="37" xfId="0" applyBorder="1"/>
    <xf numFmtId="0" fontId="0" fillId="0" borderId="55" xfId="0" applyBorder="1"/>
    <xf numFmtId="0" fontId="0" fillId="0" borderId="62" xfId="0" applyBorder="1"/>
    <xf numFmtId="0" fontId="5" fillId="0" borderId="0" xfId="0" applyFont="1"/>
    <xf numFmtId="0" fontId="20" fillId="8" borderId="15" xfId="3" applyFill="1" applyBorder="1" applyAlignment="1" applyProtection="1">
      <alignment horizontal="left" vertical="center" wrapText="1"/>
      <protection locked="0"/>
    </xf>
    <xf numFmtId="0" fontId="20" fillId="3" borderId="15" xfId="3" applyFill="1" applyBorder="1" applyAlignment="1" applyProtection="1">
      <alignment horizontal="left" vertical="center" wrapText="1"/>
      <protection locked="0"/>
    </xf>
    <xf numFmtId="0" fontId="20" fillId="12" borderId="15" xfId="3" applyFill="1" applyBorder="1" applyAlignment="1" applyProtection="1">
      <alignment horizontal="left" vertical="center" wrapText="1"/>
      <protection locked="0"/>
    </xf>
    <xf numFmtId="6" fontId="2" fillId="8" borderId="15" xfId="0" applyNumberFormat="1" applyFont="1" applyFill="1" applyBorder="1" applyAlignment="1" applyProtection="1">
      <alignment horizontal="right" vertical="center"/>
      <protection locked="0"/>
    </xf>
    <xf numFmtId="0" fontId="6" fillId="0" borderId="18"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58" fillId="0" borderId="0" xfId="0" applyFont="1" applyAlignment="1">
      <alignment vertical="center"/>
    </xf>
    <xf numFmtId="0" fontId="34" fillId="0" borderId="29" xfId="0" applyFont="1" applyBorder="1" applyAlignment="1">
      <alignment vertical="top"/>
    </xf>
    <xf numFmtId="0" fontId="35" fillId="0" borderId="29" xfId="0" applyFont="1" applyBorder="1" applyAlignment="1">
      <alignment horizontal="left" vertical="center" wrapText="1"/>
    </xf>
    <xf numFmtId="0" fontId="36" fillId="0" borderId="29" xfId="0" applyFont="1" applyBorder="1" applyAlignment="1">
      <alignment horizontal="left" vertical="center" wrapText="1"/>
    </xf>
    <xf numFmtId="0" fontId="35" fillId="0" borderId="29" xfId="0" applyFont="1" applyBorder="1" applyAlignment="1">
      <alignment vertical="top" wrapText="1"/>
    </xf>
    <xf numFmtId="0" fontId="33" fillId="0" borderId="29" xfId="0" applyFont="1" applyBorder="1" applyAlignment="1">
      <alignment vertical="top" wrapText="1"/>
    </xf>
    <xf numFmtId="0" fontId="34" fillId="0" borderId="29" xfId="0" applyFont="1" applyBorder="1"/>
    <xf numFmtId="0" fontId="34" fillId="0" borderId="29" xfId="0" applyFont="1" applyBorder="1" applyAlignment="1">
      <alignment horizontal="right" vertical="center" wrapText="1"/>
    </xf>
    <xf numFmtId="0" fontId="37" fillId="0" borderId="29" xfId="1" applyFont="1" applyBorder="1" applyAlignment="1" applyProtection="1">
      <alignment horizontal="left" vertical="center"/>
    </xf>
    <xf numFmtId="0" fontId="59" fillId="0" borderId="11" xfId="0" applyFont="1" applyBorder="1" applyAlignment="1">
      <alignment vertical="center"/>
    </xf>
    <xf numFmtId="0" fontId="59" fillId="0" borderId="18" xfId="0" applyFont="1" applyBorder="1" applyAlignment="1">
      <alignment vertical="center"/>
    </xf>
    <xf numFmtId="0" fontId="59" fillId="0" borderId="11" xfId="0" applyFont="1" applyBorder="1" applyAlignment="1">
      <alignment horizontal="left" vertical="center"/>
    </xf>
    <xf numFmtId="0" fontId="59" fillId="0" borderId="18" xfId="0" applyFont="1" applyBorder="1" applyAlignment="1">
      <alignment horizontal="left" vertical="center"/>
    </xf>
    <xf numFmtId="0" fontId="60" fillId="0" borderId="18" xfId="0" applyFont="1" applyBorder="1" applyAlignment="1">
      <alignment horizontal="left" vertical="center"/>
    </xf>
    <xf numFmtId="0" fontId="59" fillId="0" borderId="18" xfId="0" applyFont="1" applyBorder="1" applyAlignment="1">
      <alignment horizontal="left" vertical="center" wrapText="1"/>
    </xf>
    <xf numFmtId="0" fontId="23" fillId="0" borderId="18" xfId="0" applyFont="1" applyBorder="1" applyAlignment="1">
      <alignment horizontal="left" vertical="center" wrapText="1"/>
    </xf>
    <xf numFmtId="0" fontId="60" fillId="0" borderId="18" xfId="0" applyFont="1" applyBorder="1" applyAlignment="1">
      <alignment vertical="center"/>
    </xf>
    <xf numFmtId="0" fontId="2" fillId="0" borderId="0" xfId="0" applyFont="1" applyAlignment="1">
      <alignment vertical="top"/>
    </xf>
    <xf numFmtId="0" fontId="0" fillId="0" borderId="0" xfId="0" applyAlignment="1">
      <alignment horizontal="left" vertical="top"/>
    </xf>
    <xf numFmtId="0" fontId="2" fillId="0" borderId="0" xfId="0" applyFont="1" applyAlignment="1">
      <alignment horizontal="left" vertical="top"/>
    </xf>
    <xf numFmtId="0" fontId="61" fillId="0" borderId="29" xfId="0" applyFont="1" applyBorder="1" applyAlignment="1">
      <alignment horizontal="left" vertical="center"/>
    </xf>
    <xf numFmtId="0" fontId="62" fillId="0" borderId="29" xfId="0" applyFont="1" applyBorder="1" applyAlignment="1">
      <alignment vertical="top"/>
    </xf>
    <xf numFmtId="0" fontId="61" fillId="0" borderId="29" xfId="0" applyFont="1" applyBorder="1" applyAlignment="1">
      <alignment horizontal="left" vertical="center" wrapText="1"/>
    </xf>
    <xf numFmtId="0" fontId="63" fillId="0" borderId="29" xfId="0" applyFont="1" applyBorder="1" applyAlignment="1">
      <alignment horizontal="left" vertical="center" wrapText="1"/>
    </xf>
    <xf numFmtId="0" fontId="61" fillId="0" borderId="29" xfId="0" applyFont="1" applyBorder="1" applyAlignment="1">
      <alignment vertical="top" wrapText="1"/>
    </xf>
    <xf numFmtId="0" fontId="62" fillId="0" borderId="29" xfId="0" applyFont="1" applyBorder="1"/>
    <xf numFmtId="0" fontId="62" fillId="0" borderId="29" xfId="0" applyFont="1" applyBorder="1" applyAlignment="1">
      <alignment horizontal="right" vertical="center" wrapText="1"/>
    </xf>
    <xf numFmtId="0" fontId="64" fillId="0" borderId="29" xfId="1" applyFont="1" applyBorder="1" applyAlignment="1" applyProtection="1">
      <alignment horizontal="left" vertical="center"/>
    </xf>
    <xf numFmtId="0" fontId="29" fillId="0" borderId="0" xfId="0" applyFont="1" applyAlignment="1">
      <alignment horizontal="left" vertical="center"/>
    </xf>
    <xf numFmtId="0" fontId="0" fillId="0" borderId="29" xfId="0" applyBorder="1"/>
    <xf numFmtId="0" fontId="0" fillId="0" borderId="0" xfId="0" applyAlignment="1">
      <alignment horizontal="left"/>
    </xf>
    <xf numFmtId="0" fontId="0" fillId="16" borderId="0" xfId="3" applyFont="1" applyFill="1" applyBorder="1" applyAlignment="1" applyProtection="1">
      <alignment vertical="top" wrapText="1"/>
      <protection locked="0"/>
    </xf>
    <xf numFmtId="8" fontId="20" fillId="8" borderId="15" xfId="3" applyNumberFormat="1" applyFill="1" applyBorder="1" applyAlignment="1" applyProtection="1">
      <alignment horizontal="right" vertical="center"/>
      <protection locked="0"/>
    </xf>
    <xf numFmtId="8" fontId="2" fillId="4" borderId="15" xfId="0" applyNumberFormat="1" applyFont="1" applyFill="1" applyBorder="1" applyAlignment="1">
      <alignment vertical="center"/>
    </xf>
    <xf numFmtId="8" fontId="2" fillId="2" borderId="15" xfId="0" applyNumberFormat="1" applyFont="1" applyFill="1" applyBorder="1" applyAlignment="1">
      <alignment vertical="center"/>
    </xf>
    <xf numFmtId="0" fontId="0" fillId="0" borderId="0" xfId="0" applyProtection="1">
      <protection locked="0"/>
    </xf>
    <xf numFmtId="0" fontId="2" fillId="0" borderId="0" xfId="0" applyFont="1" applyAlignment="1">
      <alignment horizontal="left" vertical="center"/>
    </xf>
    <xf numFmtId="0" fontId="0" fillId="0" borderId="18" xfId="0" applyBorder="1"/>
    <xf numFmtId="0" fontId="3" fillId="16" borderId="18" xfId="0" applyFont="1" applyFill="1" applyBorder="1"/>
    <xf numFmtId="0" fontId="0" fillId="0" borderId="6" xfId="0" applyBorder="1" applyAlignment="1">
      <alignment vertical="top"/>
    </xf>
    <xf numFmtId="0" fontId="2" fillId="0" borderId="6" xfId="4" applyFont="1" applyFill="1" applyBorder="1" applyProtection="1">
      <alignment horizontal="left" vertical="center" wrapText="1"/>
    </xf>
    <xf numFmtId="0" fontId="20" fillId="2" borderId="15" xfId="3" applyFill="1" applyBorder="1" applyAlignment="1" applyProtection="1">
      <alignment horizontal="left" vertical="center" wrapText="1"/>
    </xf>
    <xf numFmtId="9" fontId="4" fillId="11" borderId="15" xfId="0" applyNumberFormat="1" applyFont="1" applyFill="1" applyBorder="1" applyAlignment="1" applyProtection="1">
      <alignment vertical="center"/>
      <protection locked="0"/>
    </xf>
    <xf numFmtId="0" fontId="0" fillId="0" borderId="0" xfId="0" applyAlignment="1">
      <alignment horizontal="center" vertical="center"/>
    </xf>
    <xf numFmtId="0" fontId="2" fillId="0" borderId="0" xfId="0" applyFont="1" applyAlignment="1">
      <alignment vertical="center"/>
    </xf>
    <xf numFmtId="0" fontId="5" fillId="0" borderId="0" xfId="0" applyFont="1" applyAlignment="1">
      <alignment wrapText="1"/>
    </xf>
    <xf numFmtId="0" fontId="13" fillId="0" borderId="20" xfId="0" applyFont="1" applyBorder="1" applyAlignment="1">
      <alignment vertical="top"/>
    </xf>
    <xf numFmtId="0" fontId="5" fillId="10" borderId="74" xfId="0" applyFont="1" applyFill="1" applyBorder="1" applyAlignment="1">
      <alignment horizontal="left" vertical="center"/>
    </xf>
    <xf numFmtId="0" fontId="5" fillId="10" borderId="1" xfId="0" applyFont="1" applyFill="1" applyBorder="1" applyAlignment="1">
      <alignment horizontal="left" vertical="center"/>
    </xf>
    <xf numFmtId="0" fontId="5" fillId="10" borderId="32" xfId="0" applyFont="1" applyFill="1" applyBorder="1" applyAlignment="1">
      <alignment horizontal="left" vertical="center"/>
    </xf>
    <xf numFmtId="0" fontId="4" fillId="0" borderId="22" xfId="1" applyFont="1" applyFill="1" applyBorder="1" applyAlignment="1">
      <alignment wrapText="1"/>
    </xf>
    <xf numFmtId="0" fontId="52" fillId="3" borderId="58" xfId="0" applyFont="1" applyFill="1" applyBorder="1" applyAlignment="1">
      <alignment horizontal="center" vertical="center" wrapText="1"/>
    </xf>
    <xf numFmtId="0" fontId="52" fillId="3" borderId="53" xfId="0" applyFont="1" applyFill="1" applyBorder="1" applyAlignment="1">
      <alignment horizontal="center" vertical="center" wrapText="1"/>
    </xf>
    <xf numFmtId="0" fontId="52" fillId="3" borderId="24" xfId="0" applyFont="1" applyFill="1" applyBorder="1" applyAlignment="1">
      <alignment horizontal="center" vertical="center" wrapText="1"/>
    </xf>
    <xf numFmtId="0" fontId="5" fillId="3" borderId="53" xfId="1" applyFont="1" applyFill="1" applyBorder="1" applyAlignment="1">
      <alignment horizontal="center" vertical="center" wrapText="1"/>
    </xf>
    <xf numFmtId="0" fontId="13" fillId="0" borderId="30" xfId="0" applyFont="1" applyBorder="1" applyAlignment="1">
      <alignment vertical="top"/>
    </xf>
    <xf numFmtId="0" fontId="0" fillId="0" borderId="30" xfId="0" applyBorder="1" applyAlignment="1">
      <alignment vertical="top"/>
    </xf>
    <xf numFmtId="0" fontId="5" fillId="0" borderId="30" xfId="0" applyFont="1" applyBorder="1" applyAlignment="1">
      <alignment vertical="top"/>
    </xf>
    <xf numFmtId="0" fontId="4" fillId="0" borderId="30" xfId="0" applyFont="1" applyBorder="1" applyAlignment="1">
      <alignment horizontal="left" vertical="top"/>
    </xf>
    <xf numFmtId="0" fontId="5" fillId="0" borderId="30" xfId="0" applyFont="1" applyBorder="1" applyAlignment="1">
      <alignment horizontal="left" vertical="top"/>
    </xf>
    <xf numFmtId="0" fontId="5" fillId="0" borderId="30" xfId="0" applyFont="1" applyBorder="1" applyAlignment="1">
      <alignment horizontal="left" vertical="top" wrapText="1"/>
    </xf>
    <xf numFmtId="0" fontId="0" fillId="0" borderId="30" xfId="0" applyBorder="1" applyAlignment="1">
      <alignment vertical="center"/>
    </xf>
    <xf numFmtId="14" fontId="0" fillId="0" borderId="30" xfId="0" applyNumberFormat="1" applyBorder="1" applyAlignment="1">
      <alignment vertical="top"/>
    </xf>
    <xf numFmtId="0" fontId="0" fillId="0" borderId="30" xfId="0" applyBorder="1"/>
    <xf numFmtId="0" fontId="5" fillId="0" borderId="30" xfId="0" applyFont="1" applyBorder="1" applyAlignment="1">
      <alignment vertical="center"/>
    </xf>
    <xf numFmtId="0" fontId="0" fillId="0" borderId="41" xfId="0" applyBorder="1" applyAlignment="1">
      <alignment vertical="center"/>
    </xf>
    <xf numFmtId="0" fontId="0" fillId="0" borderId="30" xfId="0" applyBorder="1" applyAlignment="1">
      <alignment vertical="top" wrapText="1"/>
    </xf>
    <xf numFmtId="0" fontId="5" fillId="0" borderId="30" xfId="0" applyFont="1" applyBorder="1" applyAlignment="1">
      <alignment vertical="top" wrapText="1"/>
    </xf>
    <xf numFmtId="0" fontId="13" fillId="0" borderId="41" xfId="0" applyFont="1" applyBorder="1" applyAlignment="1">
      <alignment vertical="top"/>
    </xf>
    <xf numFmtId="0" fontId="5" fillId="0" borderId="30" xfId="0" applyFont="1" applyBorder="1"/>
    <xf numFmtId="0" fontId="44" fillId="0" borderId="30" xfId="0" applyFont="1" applyBorder="1" applyAlignment="1">
      <alignment vertical="top"/>
    </xf>
    <xf numFmtId="0" fontId="0" fillId="0" borderId="41" xfId="0" applyBorder="1"/>
    <xf numFmtId="0" fontId="0" fillId="0" borderId="30" xfId="0" applyBorder="1" applyAlignment="1">
      <alignment horizontal="left" vertical="top" wrapText="1"/>
    </xf>
    <xf numFmtId="0" fontId="10" fillId="0" borderId="30" xfId="0" applyFont="1" applyBorder="1" applyAlignment="1">
      <alignment vertical="top"/>
    </xf>
    <xf numFmtId="0" fontId="1" fillId="0" borderId="30" xfId="1" applyBorder="1" applyAlignment="1" applyProtection="1">
      <alignment vertical="top" wrapText="1"/>
      <protection locked="0"/>
    </xf>
    <xf numFmtId="0" fontId="2" fillId="0" borderId="23" xfId="0" applyFont="1" applyBorder="1" applyAlignment="1">
      <alignment vertical="center"/>
    </xf>
    <xf numFmtId="0" fontId="2" fillId="0" borderId="7" xfId="0" applyFont="1" applyBorder="1" applyAlignment="1">
      <alignment vertical="center"/>
    </xf>
    <xf numFmtId="0" fontId="2" fillId="0" borderId="11" xfId="0" applyFont="1" applyBorder="1"/>
    <xf numFmtId="0" fontId="13" fillId="0" borderId="30" xfId="0" applyFont="1" applyBorder="1" applyAlignment="1">
      <alignment horizontal="left" vertical="top" wrapText="1"/>
    </xf>
    <xf numFmtId="164" fontId="0" fillId="0" borderId="30" xfId="0" applyNumberFormat="1" applyBorder="1" applyAlignment="1">
      <alignment horizontal="left" vertical="top"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0" fontId="25" fillId="0" borderId="0" xfId="0" applyFont="1" applyAlignment="1">
      <alignment horizontal="right"/>
    </xf>
    <xf numFmtId="0" fontId="4" fillId="0" borderId="0" xfId="0" applyFont="1" applyAlignment="1">
      <alignment horizontal="left" vertical="center"/>
    </xf>
    <xf numFmtId="0" fontId="4" fillId="0" borderId="0" xfId="0" applyFont="1" applyAlignment="1">
      <alignment vertical="center"/>
    </xf>
    <xf numFmtId="0" fontId="70" fillId="0" borderId="0" xfId="0" applyFont="1" applyAlignment="1">
      <alignment horizontal="right" vertical="top"/>
    </xf>
    <xf numFmtId="0" fontId="52" fillId="12" borderId="50" xfId="0" applyFont="1" applyFill="1" applyBorder="1" applyAlignment="1">
      <alignment horizontal="center" vertical="center" wrapText="1"/>
    </xf>
    <xf numFmtId="0" fontId="51" fillId="3" borderId="75" xfId="0" applyFont="1" applyFill="1" applyBorder="1" applyAlignment="1">
      <alignment vertical="center" wrapText="1"/>
    </xf>
    <xf numFmtId="0" fontId="52" fillId="3" borderId="68" xfId="0" applyFont="1" applyFill="1" applyBorder="1" applyAlignment="1">
      <alignment horizontal="center" vertical="center" wrapText="1"/>
    </xf>
    <xf numFmtId="0" fontId="52" fillId="3" borderId="41" xfId="0" applyFont="1" applyFill="1" applyBorder="1" applyAlignment="1">
      <alignment horizontal="center" vertical="center" wrapText="1"/>
    </xf>
    <xf numFmtId="0" fontId="52" fillId="3" borderId="31" xfId="0" applyFont="1" applyFill="1" applyBorder="1" applyAlignment="1">
      <alignment horizontal="center" vertical="center" wrapText="1"/>
    </xf>
    <xf numFmtId="164" fontId="5" fillId="0" borderId="30" xfId="0" applyNumberFormat="1" applyFont="1" applyBorder="1" applyAlignment="1">
      <alignment horizontal="left" vertical="top" wrapText="1"/>
    </xf>
    <xf numFmtId="0" fontId="72" fillId="0" borderId="4" xfId="0" applyFont="1" applyBorder="1" applyAlignment="1">
      <alignment vertical="center"/>
    </xf>
    <xf numFmtId="0" fontId="72" fillId="0" borderId="18" xfId="0" applyFont="1" applyBorder="1" applyAlignment="1">
      <alignment vertical="center"/>
    </xf>
    <xf numFmtId="0" fontId="72" fillId="0" borderId="9" xfId="0" applyFont="1" applyBorder="1" applyAlignment="1">
      <alignment vertical="center"/>
    </xf>
    <xf numFmtId="0" fontId="73" fillId="0" borderId="0" xfId="0" applyFont="1" applyAlignment="1">
      <alignment vertical="center" wrapText="1"/>
    </xf>
    <xf numFmtId="0" fontId="75" fillId="0" borderId="61" xfId="0" applyFont="1" applyBorder="1"/>
    <xf numFmtId="0" fontId="75" fillId="0" borderId="37" xfId="0" applyFont="1" applyBorder="1"/>
    <xf numFmtId="0" fontId="75" fillId="0" borderId="37" xfId="0" applyFont="1" applyBorder="1" applyAlignment="1">
      <alignment horizontal="center"/>
    </xf>
    <xf numFmtId="0" fontId="75" fillId="0" borderId="55" xfId="0" applyFont="1" applyBorder="1"/>
    <xf numFmtId="0" fontId="75" fillId="0" borderId="62" xfId="0" applyFont="1" applyBorder="1"/>
    <xf numFmtId="0" fontId="75" fillId="0" borderId="59" xfId="0" applyFont="1" applyBorder="1"/>
    <xf numFmtId="0" fontId="75" fillId="0" borderId="36" xfId="0" applyFont="1" applyBorder="1"/>
    <xf numFmtId="0" fontId="75" fillId="0" borderId="36" xfId="0" applyFont="1" applyBorder="1" applyAlignment="1">
      <alignment horizontal="center"/>
    </xf>
    <xf numFmtId="0" fontId="75" fillId="0" borderId="54" xfId="0" applyFont="1" applyBorder="1"/>
    <xf numFmtId="0" fontId="75" fillId="0" borderId="60" xfId="0" applyFont="1" applyBorder="1"/>
    <xf numFmtId="0" fontId="72" fillId="0" borderId="0" xfId="0" applyFont="1" applyAlignment="1">
      <alignment vertical="center"/>
    </xf>
    <xf numFmtId="0" fontId="78" fillId="0" borderId="0" xfId="0" applyFont="1" applyAlignment="1">
      <alignment horizontal="center" vertical="center"/>
    </xf>
    <xf numFmtId="0" fontId="72" fillId="0" borderId="0" xfId="0" applyFont="1" applyAlignment="1">
      <alignment horizontal="left" vertical="center"/>
    </xf>
    <xf numFmtId="0" fontId="72" fillId="0" borderId="0" xfId="0" applyFont="1"/>
    <xf numFmtId="0" fontId="0" fillId="0" borderId="0" xfId="0"/>
    <xf numFmtId="0" fontId="4" fillId="16" borderId="0" xfId="0" applyFont="1" applyFill="1" applyBorder="1" applyAlignment="1">
      <alignment horizontal="center" vertical="center" wrapText="1"/>
    </xf>
    <xf numFmtId="0" fontId="4" fillId="16" borderId="0" xfId="0" applyFont="1" applyFill="1" applyBorder="1" applyAlignment="1">
      <alignment horizontal="center" vertical="center"/>
    </xf>
    <xf numFmtId="0" fontId="0" fillId="0" borderId="0" xfId="0" applyAlignment="1">
      <alignment vertical="top" wrapText="1"/>
    </xf>
    <xf numFmtId="0" fontId="0" fillId="0" borderId="0" xfId="0"/>
    <xf numFmtId="0" fontId="0" fillId="0" borderId="30" xfId="0" applyBorder="1" applyAlignment="1">
      <alignment vertical="center" wrapText="1"/>
    </xf>
    <xf numFmtId="0" fontId="0" fillId="0" borderId="0" xfId="0"/>
    <xf numFmtId="0" fontId="0" fillId="0" borderId="30" xfId="0" applyFont="1" applyBorder="1" applyAlignment="1">
      <alignment vertical="top" wrapText="1"/>
    </xf>
    <xf numFmtId="0" fontId="0" fillId="0" borderId="30" xfId="0" applyBorder="1" applyAlignment="1">
      <alignment horizontal="left" vertical="top"/>
    </xf>
    <xf numFmtId="0" fontId="0" fillId="0" borderId="30" xfId="0" applyBorder="1" applyAlignment="1">
      <alignment wrapText="1"/>
    </xf>
    <xf numFmtId="0" fontId="2" fillId="0" borderId="58" xfId="0" applyFont="1" applyBorder="1"/>
    <xf numFmtId="44" fontId="0" fillId="0" borderId="53" xfId="2" applyFont="1" applyFill="1" applyBorder="1"/>
    <xf numFmtId="44" fontId="2" fillId="2" borderId="24" xfId="2" applyFont="1" applyFill="1" applyBorder="1"/>
    <xf numFmtId="0" fontId="2" fillId="0" borderId="48" xfId="0" applyFont="1" applyBorder="1" applyAlignment="1">
      <alignment horizontal="left"/>
    </xf>
    <xf numFmtId="0" fontId="2" fillId="0" borderId="49" xfId="0" applyFont="1" applyBorder="1" applyAlignment="1">
      <alignment horizontal="left"/>
    </xf>
    <xf numFmtId="0" fontId="2" fillId="0" borderId="44" xfId="0" applyFont="1" applyBorder="1" applyAlignment="1">
      <alignment horizontal="left"/>
    </xf>
    <xf numFmtId="0" fontId="5" fillId="0" borderId="0" xfId="0" applyFont="1" applyAlignment="1">
      <alignment horizontal="left" vertical="top" wrapText="1"/>
    </xf>
    <xf numFmtId="0" fontId="0" fillId="0" borderId="0" xfId="0"/>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right"/>
    </xf>
    <xf numFmtId="0" fontId="0" fillId="0" borderId="0" xfId="0" applyAlignment="1">
      <alignment horizontal="right"/>
    </xf>
    <xf numFmtId="0" fontId="0" fillId="2" borderId="11" xfId="0" applyFill="1" applyBorder="1" applyAlignment="1">
      <alignment horizontal="center" vertical="center"/>
    </xf>
    <xf numFmtId="0" fontId="0" fillId="2" borderId="18" xfId="0" applyFill="1" applyBorder="1" applyAlignment="1">
      <alignment horizontal="center" vertical="center"/>
    </xf>
    <xf numFmtId="0" fontId="0" fillId="2" borderId="12" xfId="0" applyFill="1" applyBorder="1" applyAlignment="1">
      <alignment horizontal="center" vertical="center"/>
    </xf>
    <xf numFmtId="0" fontId="5" fillId="0" borderId="0" xfId="0" applyFont="1" applyAlignment="1">
      <alignment wrapText="1"/>
    </xf>
    <xf numFmtId="0" fontId="4" fillId="0" borderId="0" xfId="1" applyFont="1" applyAlignment="1">
      <alignment horizontal="left" vertical="top" wrapText="1"/>
    </xf>
    <xf numFmtId="0" fontId="38" fillId="0" borderId="0" xfId="1" applyFont="1" applyAlignment="1" applyProtection="1">
      <alignment horizontal="left" vertical="top"/>
      <protection locked="0"/>
    </xf>
    <xf numFmtId="0" fontId="1" fillId="0" borderId="0" xfId="1" applyAlignment="1" applyProtection="1">
      <alignment horizontal="left" vertical="top"/>
      <protection locked="0"/>
    </xf>
    <xf numFmtId="0" fontId="0" fillId="0" borderId="0" xfId="0" applyAlignment="1">
      <alignment horizontal="left" vertical="top" wrapText="1"/>
    </xf>
    <xf numFmtId="0" fontId="0" fillId="0" borderId="0" xfId="0" applyAlignment="1">
      <alignment vertical="top" wrapText="1"/>
    </xf>
    <xf numFmtId="0" fontId="38" fillId="0" borderId="6" xfId="1" applyFont="1" applyBorder="1" applyAlignment="1" applyProtection="1">
      <alignment horizontal="left" vertical="center" indent="1"/>
      <protection locked="0"/>
    </xf>
    <xf numFmtId="0" fontId="38" fillId="0" borderId="5" xfId="1" applyFont="1" applyBorder="1" applyAlignment="1" applyProtection="1">
      <alignment horizontal="left" vertical="center" indent="1"/>
      <protection locked="0"/>
    </xf>
    <xf numFmtId="0" fontId="77" fillId="0" borderId="4" xfId="0" applyFont="1" applyBorder="1" applyAlignment="1">
      <alignment horizontal="center" vertical="center"/>
    </xf>
    <xf numFmtId="0" fontId="38" fillId="0" borderId="18" xfId="1" applyFont="1" applyBorder="1" applyAlignment="1" applyProtection="1">
      <alignment horizontal="left" vertical="center" indent="1"/>
      <protection locked="0"/>
    </xf>
    <xf numFmtId="0" fontId="38" fillId="0" borderId="12" xfId="1" applyFont="1" applyBorder="1" applyAlignment="1" applyProtection="1">
      <alignment horizontal="left" vertical="center" indent="1"/>
      <protection locked="0"/>
    </xf>
    <xf numFmtId="0" fontId="77" fillId="0" borderId="18" xfId="0" applyFont="1" applyBorder="1" applyAlignment="1">
      <alignment horizontal="center" vertical="center"/>
    </xf>
    <xf numFmtId="0" fontId="2" fillId="0" borderId="1" xfId="0" applyFont="1" applyBorder="1"/>
    <xf numFmtId="0" fontId="2" fillId="0" borderId="32" xfId="0" applyFont="1" applyBorder="1"/>
    <xf numFmtId="0" fontId="4" fillId="0" borderId="0" xfId="0" applyFont="1" applyAlignment="1">
      <alignment horizontal="left" vertical="top" wrapText="1"/>
    </xf>
    <xf numFmtId="0" fontId="38" fillId="0" borderId="9" xfId="1" applyFont="1" applyBorder="1" applyAlignment="1" applyProtection="1">
      <alignment horizontal="left" vertical="center" indent="1"/>
      <protection locked="0"/>
    </xf>
    <xf numFmtId="0" fontId="38" fillId="0" borderId="8" xfId="1" applyFont="1" applyBorder="1" applyAlignment="1" applyProtection="1">
      <alignment horizontal="left" vertical="center" indent="1"/>
      <protection locked="0"/>
    </xf>
    <xf numFmtId="0" fontId="77" fillId="0" borderId="9" xfId="0" applyFont="1" applyBorder="1" applyAlignment="1">
      <alignment horizontal="center" vertical="center"/>
    </xf>
    <xf numFmtId="0" fontId="2" fillId="0" borderId="0" xfId="0" applyFont="1" applyAlignment="1">
      <alignment horizontal="left" vertical="top"/>
    </xf>
    <xf numFmtId="0" fontId="38" fillId="0" borderId="0" xfId="1" applyFont="1" applyAlignment="1" applyProtection="1">
      <alignment horizontal="left" vertical="top" wrapText="1"/>
      <protection locked="0"/>
    </xf>
    <xf numFmtId="0" fontId="59" fillId="0" borderId="11" xfId="0" applyFont="1" applyBorder="1" applyAlignment="1">
      <alignment horizontal="left" vertical="center"/>
    </xf>
    <xf numFmtId="0" fontId="59" fillId="0" borderId="18" xfId="0" applyFont="1" applyBorder="1" applyAlignment="1">
      <alignment horizontal="left" vertical="center"/>
    </xf>
    <xf numFmtId="0" fontId="59" fillId="0" borderId="7" xfId="0" applyFont="1" applyBorder="1" applyAlignment="1">
      <alignment horizontal="left" vertical="center"/>
    </xf>
    <xf numFmtId="0" fontId="59" fillId="0" borderId="6" xfId="0" applyFont="1" applyBorder="1"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wrapText="1"/>
    </xf>
    <xf numFmtId="0" fontId="2" fillId="8" borderId="11" xfId="0" applyFont="1" applyFill="1" applyBorder="1"/>
    <xf numFmtId="0" fontId="2" fillId="8" borderId="18" xfId="0" applyFont="1" applyFill="1" applyBorder="1"/>
    <xf numFmtId="0" fontId="2" fillId="7" borderId="11" xfId="0" applyFont="1" applyFill="1" applyBorder="1"/>
    <xf numFmtId="0" fontId="2" fillId="7" borderId="18" xfId="0" applyFont="1" applyFill="1" applyBorder="1"/>
    <xf numFmtId="0" fontId="2" fillId="5" borderId="11" xfId="0" applyFont="1" applyFill="1" applyBorder="1"/>
    <xf numFmtId="0" fontId="2" fillId="5" borderId="18" xfId="0" applyFont="1" applyFill="1" applyBorder="1"/>
    <xf numFmtId="0" fontId="2" fillId="2" borderId="1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2" fillId="18" borderId="11"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20" fillId="8" borderId="7" xfId="5" applyFill="1" applyBorder="1" applyAlignment="1" applyProtection="1">
      <alignment vertical="center" wrapText="1"/>
      <protection locked="0"/>
    </xf>
    <xf numFmtId="0" fontId="20" fillId="8" borderId="6" xfId="5" applyFill="1" applyBorder="1" applyAlignment="1" applyProtection="1">
      <alignment vertical="center" wrapText="1"/>
      <protection locked="0"/>
    </xf>
    <xf numFmtId="0" fontId="20" fillId="8" borderId="5" xfId="5" applyFill="1" applyBorder="1" applyAlignment="1" applyProtection="1">
      <alignment vertical="center" wrapText="1"/>
      <protection locked="0"/>
    </xf>
    <xf numFmtId="0" fontId="0" fillId="8" borderId="10" xfId="5" applyFont="1" applyFill="1" applyBorder="1" applyAlignment="1" applyProtection="1">
      <alignment horizontal="center" vertical="center"/>
      <protection locked="0"/>
    </xf>
    <xf numFmtId="0" fontId="0" fillId="8" borderId="9" xfId="5" applyFont="1" applyFill="1" applyBorder="1" applyAlignment="1" applyProtection="1">
      <alignment horizontal="center" vertical="center"/>
      <protection locked="0"/>
    </xf>
    <xf numFmtId="0" fontId="0" fillId="8" borderId="8" xfId="5" applyFont="1" applyFill="1" applyBorder="1" applyAlignment="1" applyProtection="1">
      <alignment horizontal="center" vertical="center"/>
      <protection locked="0"/>
    </xf>
    <xf numFmtId="0" fontId="0" fillId="8" borderId="7" xfId="5" applyFont="1" applyFill="1" applyBorder="1" applyAlignment="1" applyProtection="1">
      <alignment horizontal="center" vertical="center"/>
      <protection locked="0"/>
    </xf>
    <xf numFmtId="0" fontId="0" fillId="8" borderId="6" xfId="5" applyFont="1" applyFill="1" applyBorder="1" applyAlignment="1" applyProtection="1">
      <alignment horizontal="center" vertical="center"/>
      <protection locked="0"/>
    </xf>
    <xf numFmtId="0" fontId="0" fillId="8" borderId="5" xfId="5" applyFont="1" applyFill="1" applyBorder="1" applyAlignment="1" applyProtection="1">
      <alignment horizontal="center" vertical="center"/>
      <protection locked="0"/>
    </xf>
    <xf numFmtId="0" fontId="0" fillId="3" borderId="10" xfId="5" applyFont="1" applyFill="1" applyBorder="1" applyAlignment="1" applyProtection="1">
      <alignment horizontal="center" vertical="center" wrapText="1"/>
      <protection locked="0"/>
    </xf>
    <xf numFmtId="0" fontId="0" fillId="3" borderId="9" xfId="5" applyFont="1" applyFill="1" applyBorder="1" applyAlignment="1" applyProtection="1">
      <alignment horizontal="center" vertical="center" wrapText="1"/>
      <protection locked="0"/>
    </xf>
    <xf numFmtId="0" fontId="0" fillId="3" borderId="8" xfId="5" applyFont="1" applyFill="1" applyBorder="1" applyAlignment="1" applyProtection="1">
      <alignment horizontal="center" vertical="center" wrapText="1"/>
      <protection locked="0"/>
    </xf>
    <xf numFmtId="0" fontId="0" fillId="3" borderId="7" xfId="5" applyFont="1" applyFill="1" applyBorder="1" applyAlignment="1" applyProtection="1">
      <alignment horizontal="center" vertical="center" wrapText="1"/>
      <protection locked="0"/>
    </xf>
    <xf numFmtId="0" fontId="0" fillId="3" borderId="6" xfId="5" applyFont="1" applyFill="1" applyBorder="1" applyAlignment="1" applyProtection="1">
      <alignment horizontal="center" vertical="center" wrapText="1"/>
      <protection locked="0"/>
    </xf>
    <xf numFmtId="0" fontId="0" fillId="3" borderId="5" xfId="5" applyFont="1" applyFill="1" applyBorder="1" applyAlignment="1" applyProtection="1">
      <alignment horizontal="center" vertical="center" wrapText="1"/>
      <protection locked="0"/>
    </xf>
    <xf numFmtId="0" fontId="73"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20" fillId="8" borderId="64" xfId="5" applyFill="1" applyBorder="1" applyAlignment="1" applyProtection="1">
      <alignment vertical="center" wrapText="1"/>
      <protection locked="0"/>
    </xf>
    <xf numFmtId="0" fontId="0" fillId="8" borderId="15" xfId="5" applyFont="1" applyFill="1" applyBorder="1" applyAlignment="1" applyProtection="1">
      <alignment horizontal="center" vertical="center" wrapText="1"/>
      <protection locked="0"/>
    </xf>
    <xf numFmtId="0" fontId="20" fillId="8" borderId="65" xfId="5" applyFill="1" applyBorder="1" applyAlignment="1" applyProtection="1">
      <alignment vertical="center" wrapText="1"/>
      <protection locked="0"/>
    </xf>
    <xf numFmtId="0" fontId="20" fillId="8" borderId="66" xfId="5" applyFill="1" applyBorder="1" applyAlignment="1" applyProtection="1">
      <alignment vertical="center" wrapText="1"/>
      <protection locked="0"/>
    </xf>
    <xf numFmtId="0" fontId="20" fillId="8" borderId="67" xfId="5" applyFill="1" applyBorder="1" applyAlignment="1" applyProtection="1">
      <alignment vertical="center" wrapText="1"/>
      <protection locked="0"/>
    </xf>
    <xf numFmtId="0" fontId="2" fillId="4" borderId="15" xfId="4" applyFont="1" applyBorder="1" applyProtection="1">
      <alignment horizontal="left" vertical="center" wrapText="1"/>
    </xf>
    <xf numFmtId="0" fontId="22" fillId="4" borderId="15" xfId="4" applyFont="1" applyBorder="1" applyProtection="1">
      <alignment horizontal="left" vertical="center" wrapText="1"/>
    </xf>
    <xf numFmtId="0" fontId="22" fillId="4" borderId="11" xfId="4" applyFont="1" applyBorder="1" applyProtection="1">
      <alignment horizontal="left" vertical="center" wrapText="1"/>
    </xf>
    <xf numFmtId="0" fontId="40" fillId="4" borderId="15" xfId="4" applyFont="1" applyBorder="1" applyProtection="1">
      <alignment horizontal="left" vertical="center" wrapText="1"/>
    </xf>
    <xf numFmtId="0" fontId="21" fillId="5" borderId="15" xfId="6" applyBorder="1">
      <alignment horizontal="left" vertical="center"/>
    </xf>
    <xf numFmtId="0" fontId="0" fillId="8" borderId="10" xfId="5" applyFont="1" applyFill="1" applyBorder="1" applyAlignment="1" applyProtection="1">
      <alignment horizontal="center" vertical="center" wrapText="1"/>
      <protection locked="0"/>
    </xf>
    <xf numFmtId="0" fontId="0" fillId="8" borderId="9" xfId="5" applyFont="1" applyFill="1" applyBorder="1" applyAlignment="1" applyProtection="1">
      <alignment horizontal="center" vertical="center" wrapText="1"/>
      <protection locked="0"/>
    </xf>
    <xf numFmtId="0" fontId="0" fillId="8" borderId="8" xfId="5" applyFont="1" applyFill="1" applyBorder="1" applyAlignment="1" applyProtection="1">
      <alignment horizontal="center" vertical="center" wrapText="1"/>
      <protection locked="0"/>
    </xf>
    <xf numFmtId="0" fontId="0" fillId="8" borderId="7" xfId="5" applyFont="1" applyFill="1" applyBorder="1" applyAlignment="1" applyProtection="1">
      <alignment horizontal="center" vertical="center" wrapText="1"/>
      <protection locked="0"/>
    </xf>
    <xf numFmtId="0" fontId="0" fillId="8" borderId="6" xfId="5" applyFont="1" applyFill="1" applyBorder="1" applyAlignment="1" applyProtection="1">
      <alignment horizontal="center" vertical="center" wrapText="1"/>
      <protection locked="0"/>
    </xf>
    <xf numFmtId="0" fontId="0" fillId="8" borderId="5" xfId="5" applyFont="1" applyFill="1" applyBorder="1" applyAlignment="1" applyProtection="1">
      <alignment horizontal="center" vertical="center" wrapText="1"/>
      <protection locked="0"/>
    </xf>
    <xf numFmtId="0" fontId="5"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0" fontId="72" fillId="0" borderId="9" xfId="0" applyFont="1" applyBorder="1" applyAlignment="1">
      <alignment horizontal="center" vertical="center"/>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165" fontId="0" fillId="5" borderId="15" xfId="3" applyNumberFormat="1" applyFont="1" applyBorder="1" applyProtection="1">
      <alignment horizontal="left" vertical="center"/>
      <protection locked="0"/>
    </xf>
    <xf numFmtId="0" fontId="0" fillId="5" borderId="15" xfId="3" applyFont="1" applyBorder="1" applyProtection="1">
      <alignment horizontal="left" vertical="center"/>
      <protection locked="0"/>
    </xf>
    <xf numFmtId="14" fontId="20" fillId="9" borderId="15" xfId="3" applyNumberFormat="1" applyFill="1" applyBorder="1" applyProtection="1">
      <alignment horizontal="left" vertical="center"/>
      <protection locked="0"/>
    </xf>
    <xf numFmtId="0" fontId="20" fillId="5" borderId="15" xfId="3" applyBorder="1" applyProtection="1">
      <alignment horizontal="left" vertical="center"/>
      <protection locked="0"/>
    </xf>
    <xf numFmtId="14" fontId="20" fillId="2" borderId="15" xfId="3" applyNumberFormat="1" applyFill="1" applyBorder="1" applyProtection="1">
      <alignment horizontal="left" vertical="center"/>
    </xf>
    <xf numFmtId="0" fontId="20" fillId="2" borderId="15" xfId="3" applyFill="1" applyBorder="1" applyProtection="1">
      <alignment horizontal="left" vertical="center"/>
    </xf>
    <xf numFmtId="0" fontId="0" fillId="9" borderId="15" xfId="3" applyFont="1" applyFill="1" applyBorder="1" applyAlignment="1" applyProtection="1">
      <alignment horizontal="center" vertical="center"/>
      <protection locked="0"/>
    </xf>
    <xf numFmtId="0" fontId="0" fillId="5" borderId="15" xfId="3" applyFont="1" applyBorder="1" applyAlignment="1" applyProtection="1">
      <alignment horizontal="center" vertical="center"/>
      <protection locked="0"/>
    </xf>
    <xf numFmtId="0" fontId="22" fillId="4" borderId="18" xfId="4" applyFont="1" applyBorder="1" applyProtection="1">
      <alignment horizontal="left" vertical="center" wrapText="1"/>
    </xf>
    <xf numFmtId="0" fontId="20" fillId="5" borderId="11" xfId="5" applyBorder="1" applyAlignment="1" applyProtection="1">
      <alignment horizontal="center" vertical="center"/>
      <protection locked="0"/>
    </xf>
    <xf numFmtId="0" fontId="20" fillId="5" borderId="18" xfId="5" applyBorder="1" applyAlignment="1" applyProtection="1">
      <alignment horizontal="center" vertical="center"/>
      <protection locked="0"/>
    </xf>
    <xf numFmtId="0" fontId="20" fillId="5" borderId="12" xfId="5" applyBorder="1" applyAlignment="1" applyProtection="1">
      <alignment horizontal="center" vertical="center"/>
      <protection locked="0"/>
    </xf>
    <xf numFmtId="0" fontId="0" fillId="5" borderId="15" xfId="3" applyFont="1" applyBorder="1" applyAlignment="1" applyProtection="1">
      <alignment horizontal="left" vertical="top" wrapText="1"/>
      <protection locked="0"/>
    </xf>
    <xf numFmtId="0" fontId="0" fillId="9" borderId="15" xfId="3" applyFont="1" applyFill="1" applyBorder="1" applyAlignment="1" applyProtection="1">
      <alignment horizontal="left" vertical="center" wrapText="1"/>
      <protection locked="0"/>
    </xf>
    <xf numFmtId="0" fontId="0" fillId="5" borderId="15" xfId="3" applyFont="1" applyBorder="1" applyAlignment="1" applyProtection="1">
      <alignment horizontal="left" vertical="center" wrapText="1"/>
      <protection locked="0"/>
    </xf>
    <xf numFmtId="0" fontId="5" fillId="9" borderId="15" xfId="3" applyFont="1" applyFill="1" applyBorder="1" applyProtection="1">
      <alignment horizontal="left" vertical="center"/>
      <protection locked="0"/>
    </xf>
    <xf numFmtId="0" fontId="5" fillId="5" borderId="15" xfId="3" applyFont="1" applyBorder="1" applyProtection="1">
      <alignment horizontal="left" vertical="center"/>
      <protection locked="0"/>
    </xf>
    <xf numFmtId="0" fontId="22" fillId="4" borderId="11" xfId="7" applyFont="1" applyBorder="1" applyAlignment="1">
      <alignment horizontal="center" vertical="center" wrapText="1"/>
    </xf>
    <xf numFmtId="0" fontId="22" fillId="4" borderId="18" xfId="7" applyFont="1" applyBorder="1" applyAlignment="1">
      <alignment horizontal="center" vertical="center" wrapText="1"/>
    </xf>
    <xf numFmtId="0" fontId="22" fillId="4" borderId="12" xfId="7" applyFont="1" applyBorder="1" applyAlignment="1">
      <alignment horizontal="center" vertical="center" wrapText="1"/>
    </xf>
    <xf numFmtId="0" fontId="22" fillId="4" borderId="15" xfId="7" applyFont="1" applyBorder="1" applyAlignment="1">
      <alignment horizontal="center" vertical="center" wrapText="1"/>
    </xf>
    <xf numFmtId="0" fontId="2" fillId="4" borderId="15" xfId="4" applyFont="1" applyBorder="1" applyAlignment="1" applyProtection="1">
      <alignment horizontal="center" vertical="center" wrapText="1"/>
    </xf>
    <xf numFmtId="49" fontId="20" fillId="9" borderId="11" xfId="3" applyNumberFormat="1" applyFill="1" applyBorder="1" applyAlignment="1" applyProtection="1">
      <alignment horizontal="center" vertical="center"/>
      <protection locked="0"/>
    </xf>
    <xf numFmtId="49" fontId="20" fillId="9" borderId="18" xfId="3" applyNumberFormat="1" applyFill="1" applyBorder="1" applyAlignment="1" applyProtection="1">
      <alignment horizontal="center" vertical="center"/>
      <protection locked="0"/>
    </xf>
    <xf numFmtId="49" fontId="20" fillId="9" borderId="12" xfId="3" applyNumberFormat="1" applyFill="1" applyBorder="1" applyAlignment="1" applyProtection="1">
      <alignment horizontal="center" vertical="center"/>
      <protection locked="0"/>
    </xf>
    <xf numFmtId="0" fontId="4" fillId="4" borderId="15" xfId="4" applyFont="1" applyBorder="1" applyProtection="1">
      <alignment horizontal="left" vertical="center" wrapText="1"/>
    </xf>
    <xf numFmtId="0" fontId="68" fillId="0" borderId="0" xfId="1" applyFont="1" applyAlignment="1" applyProtection="1">
      <alignment horizontal="left" vertical="top"/>
      <protection locked="0"/>
    </xf>
    <xf numFmtId="0" fontId="5" fillId="0" borderId="0" xfId="0" applyFont="1" applyAlignment="1">
      <alignment horizontal="left" vertical="center" wrapText="1"/>
    </xf>
    <xf numFmtId="0" fontId="20" fillId="4" borderId="15" xfId="4" applyBorder="1" applyProtection="1">
      <alignment horizontal="left" vertical="center" wrapText="1"/>
    </xf>
    <xf numFmtId="0" fontId="2" fillId="4" borderId="11" xfId="4" applyFont="1" applyBorder="1" applyAlignment="1" applyProtection="1">
      <alignment vertical="center" wrapText="1"/>
    </xf>
    <xf numFmtId="0" fontId="2" fillId="4" borderId="18" xfId="4" applyFont="1" applyBorder="1" applyAlignment="1" applyProtection="1">
      <alignment vertical="center" wrapText="1"/>
    </xf>
    <xf numFmtId="0" fontId="2" fillId="4" borderId="12" xfId="4" applyFont="1" applyBorder="1" applyAlignment="1" applyProtection="1">
      <alignment vertical="center" wrapText="1"/>
    </xf>
    <xf numFmtId="0" fontId="0" fillId="15" borderId="15" xfId="0" applyFill="1" applyBorder="1" applyAlignment="1">
      <alignment horizontal="center" vertical="center"/>
    </xf>
    <xf numFmtId="0" fontId="0" fillId="2" borderId="15" xfId="0" applyFill="1" applyBorder="1" applyAlignment="1">
      <alignment horizontal="center" vertical="center"/>
    </xf>
    <xf numFmtId="0" fontId="5" fillId="0" borderId="0" xfId="0" applyFont="1" applyAlignment="1">
      <alignment horizontal="left" vertical="top"/>
    </xf>
    <xf numFmtId="0" fontId="2" fillId="4" borderId="15" xfId="4" applyFont="1" applyBorder="1" applyAlignment="1" applyProtection="1">
      <alignment vertical="center" wrapText="1"/>
    </xf>
    <xf numFmtId="0" fontId="20" fillId="9" borderId="15" xfId="3" applyFill="1" applyBorder="1" applyProtection="1">
      <alignment horizontal="left" vertical="center"/>
      <protection locked="0"/>
    </xf>
    <xf numFmtId="0" fontId="0" fillId="0" borderId="0" xfId="4" applyFont="1" applyFill="1" applyBorder="1" applyProtection="1">
      <alignment horizontal="left" vertical="center" wrapText="1"/>
    </xf>
    <xf numFmtId="0" fontId="10" fillId="0" borderId="0" xfId="4" applyFont="1" applyFill="1" applyBorder="1" applyProtection="1">
      <alignment horizontal="left" vertical="center" wrapText="1"/>
    </xf>
    <xf numFmtId="49" fontId="20" fillId="9" borderId="11" xfId="3" applyNumberFormat="1" applyFill="1" applyBorder="1" applyProtection="1">
      <alignment horizontal="left" vertical="center"/>
      <protection locked="0"/>
    </xf>
    <xf numFmtId="49" fontId="20" fillId="9" borderId="18" xfId="3" applyNumberFormat="1" applyFill="1" applyBorder="1" applyProtection="1">
      <alignment horizontal="left" vertical="center"/>
      <protection locked="0"/>
    </xf>
    <xf numFmtId="49" fontId="20" fillId="9" borderId="12" xfId="3" applyNumberFormat="1" applyFill="1" applyBorder="1" applyProtection="1">
      <alignment horizontal="left" vertical="center"/>
      <protection locked="0"/>
    </xf>
    <xf numFmtId="49" fontId="20" fillId="9" borderId="15" xfId="8" applyNumberFormat="1" applyFont="1" applyFill="1" applyBorder="1" applyAlignment="1" applyProtection="1">
      <alignment horizontal="center" vertical="center"/>
      <protection locked="0"/>
    </xf>
    <xf numFmtId="49" fontId="20" fillId="9" borderId="15" xfId="3" applyNumberFormat="1" applyFill="1" applyBorder="1" applyProtection="1">
      <alignment horizontal="left" vertical="center"/>
      <protection locked="0"/>
    </xf>
    <xf numFmtId="0" fontId="10" fillId="4" borderId="15" xfId="4" applyFont="1" applyBorder="1" applyProtection="1">
      <alignment horizontal="left" vertical="center" wrapText="1"/>
    </xf>
    <xf numFmtId="0" fontId="0" fillId="0" borderId="0" xfId="0"/>
    <xf numFmtId="0" fontId="78" fillId="0" borderId="0" xfId="0" applyFont="1" applyAlignment="1">
      <alignment horizontal="center" vertical="center"/>
    </xf>
    <xf numFmtId="0" fontId="72" fillId="0" borderId="0" xfId="0" applyFont="1" applyAlignment="1">
      <alignment horizontal="center" vertical="center"/>
    </xf>
    <xf numFmtId="0" fontId="3" fillId="0" borderId="0" xfId="0" applyFont="1"/>
    <xf numFmtId="0" fontId="0" fillId="5" borderId="15" xfId="3" applyFont="1" applyBorder="1" applyAlignment="1" applyProtection="1">
      <alignment horizontal="left" vertical="top"/>
      <protection locked="0"/>
    </xf>
    <xf numFmtId="0" fontId="40" fillId="5" borderId="15" xfId="6" applyFont="1" applyBorder="1" applyAlignment="1" applyProtection="1">
      <alignment horizontal="center" vertical="center" wrapText="1"/>
      <protection locked="0"/>
    </xf>
    <xf numFmtId="0" fontId="74" fillId="0" borderId="9" xfId="0" applyFont="1" applyBorder="1" applyAlignment="1">
      <alignment horizontal="center" vertical="center"/>
    </xf>
    <xf numFmtId="0" fontId="2" fillId="4" borderId="18" xfId="4" applyFont="1" applyBorder="1" applyProtection="1">
      <alignment horizontal="left" vertical="center" wrapText="1"/>
    </xf>
    <xf numFmtId="0" fontId="2" fillId="4" borderId="12" xfId="4" applyFont="1" applyBorder="1" applyProtection="1">
      <alignment horizontal="left" vertical="center" wrapText="1"/>
    </xf>
    <xf numFmtId="0" fontId="22" fillId="4" borderId="12" xfId="4" applyFont="1" applyBorder="1" applyProtection="1">
      <alignment horizontal="left" vertical="center" wrapText="1"/>
    </xf>
    <xf numFmtId="0" fontId="5" fillId="10" borderId="3" xfId="0" applyFont="1" applyFill="1" applyBorder="1" applyAlignment="1">
      <alignment horizontal="left" vertical="center"/>
    </xf>
    <xf numFmtId="0" fontId="5" fillId="10" borderId="0" xfId="0" applyFont="1" applyFill="1" applyAlignment="1">
      <alignment horizontal="left" vertical="center"/>
    </xf>
    <xf numFmtId="0" fontId="5" fillId="10" borderId="20" xfId="0" applyFont="1" applyFill="1" applyBorder="1" applyAlignment="1">
      <alignment horizontal="left" vertical="center"/>
    </xf>
    <xf numFmtId="9" fontId="0" fillId="2" borderId="23" xfId="0" applyNumberFormat="1" applyFill="1" applyBorder="1" applyAlignment="1">
      <alignment horizontal="center" vertical="center"/>
    </xf>
    <xf numFmtId="9" fontId="0" fillId="2" borderId="0" xfId="0" applyNumberFormat="1" applyFill="1" applyAlignment="1">
      <alignment horizontal="center" vertical="center"/>
    </xf>
    <xf numFmtId="9" fontId="0" fillId="2" borderId="2" xfId="0" applyNumberFormat="1" applyFill="1" applyBorder="1" applyAlignment="1">
      <alignment horizontal="center" vertical="center"/>
    </xf>
    <xf numFmtId="9" fontId="0" fillId="2" borderId="34" xfId="0" applyNumberFormat="1" applyFill="1" applyBorder="1" applyAlignment="1">
      <alignment horizontal="center" vertical="center"/>
    </xf>
    <xf numFmtId="9" fontId="0" fillId="2" borderId="1" xfId="0" applyNumberFormat="1" applyFill="1" applyBorder="1" applyAlignment="1">
      <alignment horizontal="center" vertical="center"/>
    </xf>
    <xf numFmtId="9" fontId="0" fillId="2" borderId="52" xfId="0" applyNumberFormat="1" applyFill="1" applyBorder="1" applyAlignment="1">
      <alignment horizontal="center" vertical="center"/>
    </xf>
    <xf numFmtId="0" fontId="69" fillId="16" borderId="0" xfId="0" applyFont="1" applyFill="1" applyBorder="1" applyAlignment="1" applyProtection="1">
      <alignment horizontal="center" vertical="center"/>
      <protection locked="0"/>
    </xf>
    <xf numFmtId="0" fontId="23" fillId="0" borderId="15" xfId="0" applyFont="1" applyBorder="1" applyAlignment="1">
      <alignment vertical="center" wrapText="1"/>
    </xf>
    <xf numFmtId="0" fontId="5" fillId="8" borderId="11" xfId="0" applyFont="1" applyFill="1" applyBorder="1" applyAlignment="1" applyProtection="1">
      <alignment vertical="center" wrapText="1"/>
      <protection locked="0"/>
    </xf>
    <xf numFmtId="0" fontId="5" fillId="8" borderId="18" xfId="0" applyFont="1" applyFill="1" applyBorder="1" applyAlignment="1" applyProtection="1">
      <alignment vertical="center" wrapText="1"/>
      <protection locked="0"/>
    </xf>
    <xf numFmtId="0" fontId="4" fillId="4" borderId="41" xfId="0" applyFont="1" applyFill="1" applyBorder="1" applyAlignment="1">
      <alignment wrapText="1"/>
    </xf>
    <xf numFmtId="0" fontId="8" fillId="0" borderId="0" xfId="0" applyFont="1" applyAlignment="1">
      <alignment horizontal="left" vertical="center" wrapText="1"/>
    </xf>
    <xf numFmtId="0" fontId="4" fillId="4" borderId="15" xfId="1" applyFont="1" applyFill="1" applyBorder="1" applyAlignment="1" applyProtection="1">
      <alignment horizontal="center" wrapText="1"/>
    </xf>
    <xf numFmtId="0" fontId="79" fillId="16" borderId="0" xfId="0" applyFont="1" applyFill="1" applyBorder="1" applyAlignment="1">
      <alignment horizontal="center" wrapText="1"/>
    </xf>
    <xf numFmtId="0" fontId="0" fillId="11" borderId="15"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5" fillId="16" borderId="0" xfId="0" applyFont="1" applyFill="1" applyAlignment="1">
      <alignment horizontal="left" vertical="center" wrapText="1"/>
    </xf>
    <xf numFmtId="0" fontId="2" fillId="13" borderId="15" xfId="0" applyFont="1" applyFill="1" applyBorder="1" applyAlignment="1">
      <alignment vertical="center" wrapText="1"/>
    </xf>
    <xf numFmtId="0" fontId="23" fillId="3" borderId="15" xfId="0" applyFont="1" applyFill="1" applyBorder="1" applyAlignment="1">
      <alignment wrapText="1"/>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2" fillId="4" borderId="7" xfId="0" applyFont="1" applyFill="1" applyBorder="1"/>
    <xf numFmtId="0" fontId="2" fillId="4" borderId="6" xfId="0" applyFont="1" applyFill="1" applyBorder="1"/>
    <xf numFmtId="0" fontId="2" fillId="4" borderId="5" xfId="0" applyFont="1" applyFill="1" applyBorder="1"/>
    <xf numFmtId="0" fontId="0" fillId="8" borderId="11" xfId="0" applyFill="1" applyBorder="1" applyAlignment="1" applyProtection="1">
      <alignment vertical="center" wrapText="1"/>
      <protection locked="0"/>
    </xf>
    <xf numFmtId="0" fontId="0" fillId="8" borderId="18" xfId="0" applyFill="1" applyBorder="1" applyAlignment="1" applyProtection="1">
      <alignment vertical="center" wrapText="1"/>
      <protection locked="0"/>
    </xf>
    <xf numFmtId="0" fontId="0" fillId="8" borderId="12" xfId="0" applyFill="1" applyBorder="1" applyAlignment="1" applyProtection="1">
      <alignment vertical="center" wrapText="1"/>
      <protection locked="0"/>
    </xf>
    <xf numFmtId="0" fontId="5" fillId="8" borderId="12" xfId="0" applyFont="1" applyFill="1" applyBorder="1" applyAlignment="1" applyProtection="1">
      <alignment vertical="center" wrapText="1"/>
      <protection locked="0"/>
    </xf>
    <xf numFmtId="0" fontId="4" fillId="4" borderId="5" xfId="0" applyFont="1" applyFill="1" applyBorder="1" applyAlignment="1">
      <alignment horizontal="center" wrapText="1"/>
    </xf>
    <xf numFmtId="0" fontId="4" fillId="4" borderId="41" xfId="0" applyFont="1" applyFill="1" applyBorder="1" applyAlignment="1">
      <alignment horizontal="center" wrapText="1"/>
    </xf>
    <xf numFmtId="0" fontId="31" fillId="14" borderId="10" xfId="0" applyFont="1" applyFill="1" applyBorder="1" applyAlignment="1">
      <alignment horizontal="center" vertical="center" wrapText="1"/>
    </xf>
    <xf numFmtId="0" fontId="31" fillId="14" borderId="8" xfId="0" applyFont="1" applyFill="1" applyBorder="1" applyAlignment="1">
      <alignment horizontal="center" vertical="center" wrapText="1"/>
    </xf>
    <xf numFmtId="0" fontId="31" fillId="14" borderId="23" xfId="0" applyFont="1" applyFill="1" applyBorder="1" applyAlignment="1">
      <alignment horizontal="center" vertical="center" wrapText="1"/>
    </xf>
    <xf numFmtId="0" fontId="31" fillId="14" borderId="20" xfId="0" applyFont="1" applyFill="1" applyBorder="1" applyAlignment="1">
      <alignment horizontal="center" vertical="center" wrapText="1"/>
    </xf>
    <xf numFmtId="0" fontId="31" fillId="14" borderId="7" xfId="0" applyFont="1" applyFill="1" applyBorder="1" applyAlignment="1">
      <alignment horizontal="center" vertical="center" wrapText="1"/>
    </xf>
    <xf numFmtId="0" fontId="31" fillId="14" borderId="5" xfId="0" applyFont="1" applyFill="1" applyBorder="1" applyAlignment="1">
      <alignment horizontal="center" vertical="center" wrapText="1"/>
    </xf>
    <xf numFmtId="0" fontId="2" fillId="14" borderId="15" xfId="0" applyFont="1" applyFill="1" applyBorder="1" applyAlignment="1">
      <alignment vertical="center"/>
    </xf>
    <xf numFmtId="9" fontId="0" fillId="2" borderId="7" xfId="0" applyNumberFormat="1" applyFill="1" applyBorder="1" applyAlignment="1">
      <alignment horizontal="center" vertical="center"/>
    </xf>
    <xf numFmtId="9" fontId="0" fillId="2" borderId="6" xfId="0" applyNumberFormat="1" applyFill="1" applyBorder="1" applyAlignment="1">
      <alignment horizontal="center" vertical="center"/>
    </xf>
    <xf numFmtId="9" fontId="0" fillId="2" borderId="31" xfId="0" applyNumberFormat="1" applyFill="1" applyBorder="1" applyAlignment="1">
      <alignment horizontal="center" vertical="center"/>
    </xf>
    <xf numFmtId="0" fontId="4" fillId="4" borderId="7" xfId="0" applyFont="1" applyFill="1" applyBorder="1" applyAlignment="1">
      <alignment wrapText="1"/>
    </xf>
    <xf numFmtId="0" fontId="4" fillId="4" borderId="6" xfId="0" applyFont="1" applyFill="1" applyBorder="1" applyAlignment="1">
      <alignment wrapText="1"/>
    </xf>
    <xf numFmtId="0" fontId="23" fillId="0" borderId="15" xfId="0" applyFont="1" applyBorder="1" applyAlignment="1">
      <alignment wrapText="1"/>
    </xf>
    <xf numFmtId="0" fontId="4" fillId="15" borderId="4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4" xfId="0" applyFont="1" applyFill="1" applyBorder="1" applyAlignment="1">
      <alignment horizontal="center" vertical="center"/>
    </xf>
    <xf numFmtId="0" fontId="4" fillId="15"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15" borderId="3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2" xfId="0" applyFont="1" applyFill="1" applyBorder="1" applyAlignment="1">
      <alignment horizontal="center" vertical="center"/>
    </xf>
    <xf numFmtId="0" fontId="3" fillId="16" borderId="0" xfId="0" applyFont="1" applyFill="1" applyAlignment="1">
      <alignment horizontal="left" vertical="center" wrapText="1"/>
    </xf>
    <xf numFmtId="0" fontId="20" fillId="5" borderId="15" xfId="3" applyBorder="1" applyAlignment="1" applyProtection="1">
      <alignment horizontal="center" vertical="center"/>
      <protection locked="0"/>
    </xf>
    <xf numFmtId="0" fontId="4" fillId="4" borderId="15" xfId="0" applyFont="1" applyFill="1" applyBorder="1" applyAlignment="1">
      <alignment horizontal="center" wrapText="1"/>
    </xf>
    <xf numFmtId="0" fontId="49" fillId="0" borderId="15" xfId="0" applyFont="1" applyBorder="1" applyAlignment="1">
      <alignment horizontal="center" vertical="center" wrapText="1"/>
    </xf>
    <xf numFmtId="0" fontId="2" fillId="4" borderId="15" xfId="0" applyFont="1" applyFill="1" applyBorder="1" applyAlignment="1">
      <alignment horizontal="left"/>
    </xf>
    <xf numFmtId="0" fontId="5" fillId="0" borderId="15" xfId="0" applyFont="1" applyBorder="1" applyAlignment="1" applyProtection="1">
      <alignment horizontal="left" vertical="top" wrapText="1"/>
      <protection locked="0"/>
    </xf>
    <xf numFmtId="0" fontId="4" fillId="10" borderId="21" xfId="0" applyFont="1" applyFill="1" applyBorder="1" applyAlignment="1">
      <alignment horizontal="left" vertical="center"/>
    </xf>
    <xf numFmtId="0" fontId="4" fillId="10" borderId="14" xfId="0" applyFont="1" applyFill="1" applyBorder="1" applyAlignment="1">
      <alignment horizontal="left" vertical="center"/>
    </xf>
    <xf numFmtId="0" fontId="4" fillId="10" borderId="33" xfId="0" applyFont="1" applyFill="1" applyBorder="1" applyAlignment="1">
      <alignment horizontal="left" vertical="center"/>
    </xf>
    <xf numFmtId="0" fontId="5" fillId="10" borderId="21" xfId="0" applyFont="1" applyFill="1" applyBorder="1" applyAlignment="1">
      <alignment horizontal="left" vertical="center"/>
    </xf>
    <xf numFmtId="0" fontId="5" fillId="10" borderId="14" xfId="0" applyFont="1" applyFill="1" applyBorder="1" applyAlignment="1">
      <alignment horizontal="left" vertical="center"/>
    </xf>
    <xf numFmtId="0" fontId="5" fillId="10" borderId="33" xfId="0" applyFont="1" applyFill="1" applyBorder="1" applyAlignment="1">
      <alignment horizontal="left" vertical="center"/>
    </xf>
    <xf numFmtId="0" fontId="5" fillId="10" borderId="39" xfId="0" applyFont="1" applyFill="1" applyBorder="1" applyAlignment="1">
      <alignment horizontal="left" vertical="center"/>
    </xf>
    <xf numFmtId="0" fontId="5" fillId="10" borderId="6" xfId="0" applyFont="1" applyFill="1" applyBorder="1" applyAlignment="1">
      <alignment horizontal="left" vertical="center"/>
    </xf>
    <xf numFmtId="0" fontId="5" fillId="10" borderId="5" xfId="0" applyFont="1" applyFill="1" applyBorder="1" applyAlignment="1">
      <alignment horizontal="left" vertical="center"/>
    </xf>
    <xf numFmtId="0" fontId="5" fillId="10" borderId="16" xfId="0" applyFont="1" applyFill="1" applyBorder="1" applyAlignment="1">
      <alignment horizontal="left" vertical="center"/>
    </xf>
    <xf numFmtId="0" fontId="5" fillId="10" borderId="17" xfId="0" applyFont="1" applyFill="1" applyBorder="1" applyAlignment="1">
      <alignment horizontal="left" vertical="center"/>
    </xf>
    <xf numFmtId="0" fontId="5" fillId="10" borderId="38" xfId="0" applyFont="1" applyFill="1" applyBorder="1" applyAlignment="1">
      <alignment horizontal="left" vertical="center"/>
    </xf>
    <xf numFmtId="0" fontId="0" fillId="8" borderId="15" xfId="3" applyFont="1" applyFill="1" applyBorder="1" applyAlignment="1" applyProtection="1">
      <alignment horizontal="center" vertical="center"/>
      <protection locked="0"/>
    </xf>
    <xf numFmtId="0" fontId="4" fillId="15"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2" xfId="0" applyFont="1" applyFill="1" applyBorder="1" applyAlignment="1">
      <alignment horizontal="center" vertical="center"/>
    </xf>
    <xf numFmtId="0" fontId="2" fillId="14" borderId="15" xfId="0" applyFont="1" applyFill="1" applyBorder="1" applyAlignment="1">
      <alignment vertical="center" wrapText="1"/>
    </xf>
    <xf numFmtId="0" fontId="49" fillId="0" borderId="15" xfId="0" applyFont="1" applyBorder="1" applyAlignment="1">
      <alignment vertical="center" wrapText="1"/>
    </xf>
    <xf numFmtId="0" fontId="0" fillId="8" borderId="15" xfId="3" applyFont="1" applyFill="1" applyBorder="1" applyAlignment="1" applyProtection="1">
      <alignment horizontal="left" vertical="top" wrapText="1"/>
      <protection locked="0"/>
    </xf>
    <xf numFmtId="0" fontId="0" fillId="8" borderId="15" xfId="3" applyFont="1" applyFill="1" applyBorder="1" applyAlignment="1" applyProtection="1">
      <alignment horizontal="left" vertical="top"/>
      <protection locked="0"/>
    </xf>
    <xf numFmtId="0" fontId="2" fillId="4" borderId="11" xfId="4" applyFont="1" applyBorder="1" applyProtection="1">
      <alignment horizontal="left" vertical="center" wrapText="1"/>
    </xf>
    <xf numFmtId="0" fontId="5" fillId="8" borderId="15" xfId="4" applyFont="1" applyFill="1" applyBorder="1" applyProtection="1">
      <alignment horizontal="left" vertical="center" wrapText="1"/>
      <protection locked="0"/>
    </xf>
    <xf numFmtId="0" fontId="5" fillId="16" borderId="0" xfId="0" applyFont="1" applyFill="1" applyAlignment="1">
      <alignment horizontal="left" wrapText="1"/>
    </xf>
    <xf numFmtId="0" fontId="23" fillId="3" borderId="15" xfId="0" applyFont="1" applyFill="1" applyBorder="1" applyAlignment="1">
      <alignment vertical="center" wrapText="1"/>
    </xf>
    <xf numFmtId="0" fontId="4" fillId="4" borderId="12" xfId="0" applyFont="1" applyFill="1" applyBorder="1" applyAlignment="1">
      <alignment horizontal="center" wrapText="1"/>
    </xf>
    <xf numFmtId="0" fontId="31" fillId="13" borderId="10"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1" fillId="13" borderId="23" xfId="0" applyFont="1" applyFill="1" applyBorder="1" applyAlignment="1">
      <alignment horizontal="center" vertical="center" wrapText="1"/>
    </xf>
    <xf numFmtId="0" fontId="31" fillId="13" borderId="20"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31" fillId="13" borderId="5" xfId="0" applyFont="1" applyFill="1" applyBorder="1" applyAlignment="1">
      <alignment horizontal="center" vertical="center" wrapText="1"/>
    </xf>
    <xf numFmtId="0" fontId="4" fillId="4" borderId="11" xfId="0" applyFont="1" applyFill="1" applyBorder="1" applyAlignment="1">
      <alignment horizontal="center" wrapText="1"/>
    </xf>
    <xf numFmtId="0" fontId="4" fillId="4" borderId="18" xfId="0" applyFont="1" applyFill="1" applyBorder="1" applyAlignment="1">
      <alignment horizontal="center" wrapText="1"/>
    </xf>
    <xf numFmtId="0" fontId="4" fillId="4" borderId="7" xfId="0" applyFont="1" applyFill="1" applyBorder="1" applyAlignment="1">
      <alignment horizontal="center"/>
    </xf>
    <xf numFmtId="0" fontId="4" fillId="4" borderId="5" xfId="0" applyFont="1" applyFill="1" applyBorder="1" applyAlignment="1">
      <alignment horizontal="center"/>
    </xf>
    <xf numFmtId="0" fontId="4" fillId="4" borderId="5" xfId="0" applyFont="1" applyFill="1" applyBorder="1" applyAlignment="1">
      <alignment wrapText="1"/>
    </xf>
    <xf numFmtId="0" fontId="4" fillId="4" borderId="15" xfId="0" applyFont="1" applyFill="1" applyBorder="1" applyAlignment="1">
      <alignment wrapText="1"/>
    </xf>
    <xf numFmtId="0" fontId="4" fillId="14" borderId="15" xfId="0" applyFont="1" applyFill="1" applyBorder="1" applyAlignment="1">
      <alignment vertical="center" wrapText="1"/>
    </xf>
    <xf numFmtId="0" fontId="2" fillId="13" borderId="15" xfId="0" applyFont="1" applyFill="1" applyBorder="1" applyAlignment="1">
      <alignment vertical="center"/>
    </xf>
    <xf numFmtId="0" fontId="41" fillId="14" borderId="15" xfId="0" applyFont="1" applyFill="1" applyBorder="1" applyAlignment="1">
      <alignment horizontal="center" vertical="center"/>
    </xf>
    <xf numFmtId="0" fontId="41" fillId="13" borderId="10" xfId="0" applyFont="1" applyFill="1" applyBorder="1" applyAlignment="1">
      <alignment horizontal="center" vertical="center" wrapText="1"/>
    </xf>
    <xf numFmtId="0" fontId="41" fillId="13" borderId="8" xfId="0" applyFont="1" applyFill="1" applyBorder="1" applyAlignment="1">
      <alignment horizontal="center" vertical="center" wrapText="1"/>
    </xf>
    <xf numFmtId="0" fontId="41" fillId="13" borderId="23" xfId="0" applyFont="1" applyFill="1" applyBorder="1" applyAlignment="1">
      <alignment horizontal="center" vertical="center" wrapText="1"/>
    </xf>
    <xf numFmtId="0" fontId="41" fillId="13" borderId="20" xfId="0" applyFont="1" applyFill="1" applyBorder="1" applyAlignment="1">
      <alignment horizontal="center" vertical="center" wrapText="1"/>
    </xf>
    <xf numFmtId="0" fontId="41" fillId="13" borderId="7" xfId="0" applyFont="1" applyFill="1" applyBorder="1" applyAlignment="1">
      <alignment horizontal="center" vertical="center" wrapText="1"/>
    </xf>
    <xf numFmtId="0" fontId="41" fillId="13" borderId="5" xfId="0" applyFont="1" applyFill="1" applyBorder="1" applyAlignment="1">
      <alignment horizontal="center" vertic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xf numFmtId="0" fontId="2" fillId="4" borderId="11" xfId="0" applyFont="1" applyFill="1" applyBorder="1"/>
    <xf numFmtId="0" fontId="2" fillId="4" borderId="18" xfId="0" applyFont="1" applyFill="1" applyBorder="1"/>
    <xf numFmtId="0" fontId="2" fillId="4" borderId="12" xfId="0" applyFont="1" applyFill="1" applyBorder="1"/>
    <xf numFmtId="0" fontId="0" fillId="0" borderId="30" xfId="0" applyBorder="1" applyAlignment="1">
      <alignment horizontal="left" vertical="top" wrapText="1"/>
    </xf>
    <xf numFmtId="0" fontId="2" fillId="4" borderId="26"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25" xfId="0" applyFont="1" applyFill="1" applyBorder="1" applyAlignment="1">
      <alignment horizontal="center" vertical="center"/>
    </xf>
    <xf numFmtId="164" fontId="4" fillId="4" borderId="56" xfId="0" applyNumberFormat="1" applyFont="1" applyFill="1" applyBorder="1"/>
    <xf numFmtId="164" fontId="4" fillId="4" borderId="4" xfId="0" applyNumberFormat="1" applyFont="1" applyFill="1" applyBorder="1"/>
    <xf numFmtId="164" fontId="4" fillId="4" borderId="58" xfId="0" applyNumberFormat="1" applyFont="1" applyFill="1" applyBorder="1"/>
    <xf numFmtId="0" fontId="0" fillId="3" borderId="48"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8" borderId="45" xfId="0" applyFill="1" applyBorder="1" applyAlignment="1" applyProtection="1">
      <alignment horizontal="center" vertical="center"/>
      <protection locked="0"/>
    </xf>
    <xf numFmtId="0" fontId="0" fillId="4" borderId="50" xfId="0" applyFill="1" applyBorder="1" applyAlignment="1">
      <alignment horizontal="center" vertical="center"/>
    </xf>
    <xf numFmtId="0" fontId="0" fillId="4" borderId="15" xfId="0" applyFill="1" applyBorder="1" applyAlignment="1">
      <alignment horizontal="center" vertical="center"/>
    </xf>
    <xf numFmtId="0" fontId="0" fillId="8" borderId="51" xfId="0" applyFill="1" applyBorder="1" applyAlignment="1" applyProtection="1">
      <alignment horizontal="center" vertical="center"/>
      <protection locked="0"/>
    </xf>
    <xf numFmtId="0" fontId="0" fillId="8" borderId="47" xfId="0" applyFill="1" applyBorder="1" applyAlignment="1" applyProtection="1">
      <alignment horizontal="center" vertical="center"/>
      <protection locked="0"/>
    </xf>
    <xf numFmtId="0" fontId="0" fillId="4" borderId="46" xfId="0" applyFill="1" applyBorder="1" applyAlignment="1">
      <alignment horizontal="center" vertical="center"/>
    </xf>
    <xf numFmtId="0" fontId="0" fillId="4" borderId="51" xfId="0" applyFill="1" applyBorder="1" applyAlignment="1">
      <alignment horizontal="center" vertical="center"/>
    </xf>
    <xf numFmtId="0" fontId="0" fillId="8" borderId="41" xfId="0" applyFill="1" applyBorder="1" applyAlignment="1" applyProtection="1">
      <alignment horizontal="center" vertical="center"/>
      <protection locked="0"/>
    </xf>
    <xf numFmtId="0" fontId="0" fillId="8" borderId="69" xfId="0" applyFill="1" applyBorder="1" applyAlignment="1" applyProtection="1">
      <alignment horizontal="center" vertical="center"/>
      <protection locked="0"/>
    </xf>
    <xf numFmtId="0" fontId="0" fillId="4" borderId="68" xfId="0" applyFill="1" applyBorder="1" applyAlignment="1">
      <alignment horizontal="center" vertical="center"/>
    </xf>
    <xf numFmtId="0" fontId="0" fillId="4" borderId="41" xfId="0" applyFill="1" applyBorder="1" applyAlignment="1">
      <alignment horizontal="center" vertical="center"/>
    </xf>
    <xf numFmtId="0" fontId="0" fillId="4" borderId="11" xfId="0" applyFill="1" applyBorder="1"/>
    <xf numFmtId="0" fontId="0" fillId="4" borderId="12" xfId="0" applyFill="1" applyBorder="1"/>
    <xf numFmtId="164" fontId="0" fillId="3" borderId="18" xfId="0" applyNumberFormat="1" applyFill="1" applyBorder="1" applyProtection="1">
      <protection locked="0"/>
    </xf>
    <xf numFmtId="164" fontId="0" fillId="3" borderId="53" xfId="0" applyNumberFormat="1" applyFill="1" applyBorder="1" applyProtection="1">
      <protection locked="0"/>
    </xf>
    <xf numFmtId="0" fontId="0" fillId="4" borderId="43" xfId="0" applyFill="1" applyBorder="1"/>
    <xf numFmtId="0" fontId="0" fillId="4" borderId="38" xfId="0" applyFill="1" applyBorder="1"/>
    <xf numFmtId="0" fontId="0" fillId="4" borderId="7" xfId="0" applyFill="1" applyBorder="1"/>
    <xf numFmtId="0" fontId="0" fillId="4" borderId="5" xfId="0" applyFill="1" applyBorder="1"/>
    <xf numFmtId="164" fontId="0" fillId="8" borderId="6" xfId="0" applyNumberFormat="1" applyFill="1" applyBorder="1" applyProtection="1">
      <protection locked="0"/>
    </xf>
    <xf numFmtId="164" fontId="0" fillId="8" borderId="31" xfId="0" applyNumberFormat="1" applyFill="1" applyBorder="1" applyProtection="1">
      <protection locked="0"/>
    </xf>
    <xf numFmtId="0" fontId="0" fillId="8" borderId="49" xfId="0" applyFill="1" applyBorder="1" applyAlignment="1" applyProtection="1">
      <alignment horizontal="center" vertical="center"/>
      <protection locked="0"/>
    </xf>
    <xf numFmtId="0" fontId="0" fillId="8" borderId="44" xfId="0" applyFill="1" applyBorder="1" applyAlignment="1" applyProtection="1">
      <alignment horizontal="center" vertical="center"/>
      <protection locked="0"/>
    </xf>
    <xf numFmtId="164" fontId="0" fillId="3" borderId="11" xfId="0" applyNumberFormat="1" applyFill="1" applyBorder="1" applyProtection="1">
      <protection locked="0"/>
    </xf>
    <xf numFmtId="0" fontId="0" fillId="8" borderId="48" xfId="0" applyFill="1" applyBorder="1" applyAlignment="1" applyProtection="1">
      <alignment horizontal="center" vertical="center"/>
      <protection locked="0"/>
    </xf>
    <xf numFmtId="164" fontId="0" fillId="3" borderId="17" xfId="0" applyNumberFormat="1" applyFill="1" applyBorder="1" applyProtection="1">
      <protection locked="0"/>
    </xf>
    <xf numFmtId="164" fontId="0" fillId="3" borderId="24" xfId="0" applyNumberFormat="1" applyFill="1" applyBorder="1" applyProtection="1">
      <protection locked="0"/>
    </xf>
    <xf numFmtId="0" fontId="42" fillId="0" borderId="3" xfId="0" applyFont="1" applyBorder="1" applyAlignment="1">
      <alignment horizontal="center"/>
    </xf>
    <xf numFmtId="0" fontId="42" fillId="0" borderId="0" xfId="0" applyFont="1" applyAlignment="1">
      <alignment horizontal="center"/>
    </xf>
    <xf numFmtId="0" fontId="42" fillId="0" borderId="2" xfId="0" applyFont="1" applyBorder="1" applyAlignment="1">
      <alignment horizontal="center"/>
    </xf>
    <xf numFmtId="0" fontId="2" fillId="0" borderId="52" xfId="0" applyFont="1" applyBorder="1"/>
    <xf numFmtId="0" fontId="40" fillId="11" borderId="15" xfId="6" applyFont="1" applyFill="1" applyBorder="1" applyAlignment="1" applyProtection="1">
      <alignment horizontal="center" vertical="center"/>
      <protection locked="0"/>
    </xf>
    <xf numFmtId="0" fontId="40" fillId="8" borderId="15" xfId="6" applyFont="1" applyFill="1" applyBorder="1" applyAlignment="1" applyProtection="1">
      <alignment horizontal="center" vertical="center"/>
      <protection locked="0"/>
    </xf>
    <xf numFmtId="164" fontId="4" fillId="4" borderId="56" xfId="0" applyNumberFormat="1" applyFont="1" applyFill="1" applyBorder="1" applyAlignment="1">
      <alignment wrapText="1"/>
    </xf>
    <xf numFmtId="164" fontId="4" fillId="4" borderId="4" xfId="0" applyNumberFormat="1" applyFont="1" applyFill="1" applyBorder="1" applyAlignment="1">
      <alignment wrapText="1"/>
    </xf>
    <xf numFmtId="164" fontId="4" fillId="4" borderId="58" xfId="0" applyNumberFormat="1" applyFont="1" applyFill="1" applyBorder="1" applyAlignment="1">
      <alignment wrapText="1"/>
    </xf>
    <xf numFmtId="0" fontId="0" fillId="8" borderId="4" xfId="0" applyFill="1" applyBorder="1" applyAlignment="1" applyProtection="1">
      <alignment horizontal="center" vertical="center"/>
      <protection locked="0"/>
    </xf>
    <xf numFmtId="0" fontId="0" fillId="8" borderId="57" xfId="0" applyFill="1" applyBorder="1" applyAlignment="1" applyProtection="1">
      <alignment horizontal="center" vertical="center"/>
      <protection locked="0"/>
    </xf>
    <xf numFmtId="0" fontId="0" fillId="8" borderId="58" xfId="0" applyFill="1" applyBorder="1" applyAlignment="1" applyProtection="1">
      <alignment horizontal="center" vertical="center"/>
      <protection locked="0"/>
    </xf>
    <xf numFmtId="0" fontId="0" fillId="3" borderId="15" xfId="3" applyFont="1" applyFill="1" applyBorder="1" applyAlignment="1" applyProtection="1">
      <alignment horizontal="left" vertical="top" wrapText="1"/>
      <protection locked="0"/>
    </xf>
    <xf numFmtId="0" fontId="0" fillId="3" borderId="15" xfId="3" applyFont="1" applyFill="1" applyBorder="1" applyAlignment="1" applyProtection="1">
      <alignment horizontal="left" vertical="top"/>
      <protection locked="0"/>
    </xf>
    <xf numFmtId="164" fontId="0" fillId="3" borderId="6" xfId="0" applyNumberFormat="1" applyFill="1" applyBorder="1" applyProtection="1">
      <protection locked="0"/>
    </xf>
    <xf numFmtId="164" fontId="0" fillId="3" borderId="31" xfId="0" applyNumberFormat="1" applyFill="1" applyBorder="1" applyProtection="1">
      <protection locked="0"/>
    </xf>
    <xf numFmtId="0" fontId="0" fillId="8" borderId="18"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164" fontId="0" fillId="8" borderId="11" xfId="0" applyNumberFormat="1" applyFill="1" applyBorder="1" applyProtection="1">
      <protection locked="0"/>
    </xf>
    <xf numFmtId="164" fontId="0" fillId="8" borderId="18" xfId="0" applyNumberFormat="1" applyFill="1" applyBorder="1" applyProtection="1">
      <protection locked="0"/>
    </xf>
    <xf numFmtId="164" fontId="0" fillId="8" borderId="53" xfId="0" applyNumberFormat="1" applyFill="1" applyBorder="1" applyProtection="1">
      <protection locked="0"/>
    </xf>
    <xf numFmtId="0" fontId="0" fillId="8" borderId="17" xfId="0" applyFill="1" applyBorder="1" applyAlignment="1" applyProtection="1">
      <alignment horizontal="center" vertical="center"/>
      <protection locked="0"/>
    </xf>
    <xf numFmtId="0" fontId="0" fillId="8" borderId="38" xfId="0" applyFill="1" applyBorder="1" applyAlignment="1" applyProtection="1">
      <alignment horizontal="center" vertical="center"/>
      <protection locked="0"/>
    </xf>
    <xf numFmtId="0" fontId="41" fillId="2" borderId="11"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 fillId="4" borderId="15" xfId="0" applyFont="1" applyFill="1" applyBorder="1" applyAlignment="1">
      <alignment horizontal="right" vertical="center"/>
    </xf>
    <xf numFmtId="0" fontId="2" fillId="4" borderId="11" xfId="0" applyFont="1" applyFill="1" applyBorder="1" applyAlignment="1">
      <alignment horizontal="right" vertical="center"/>
    </xf>
    <xf numFmtId="0" fontId="2" fillId="4" borderId="18" xfId="0" applyFont="1" applyFill="1" applyBorder="1" applyAlignment="1">
      <alignment horizontal="right" vertical="center"/>
    </xf>
    <xf numFmtId="0" fontId="2" fillId="4" borderId="12" xfId="0" applyFont="1" applyFill="1" applyBorder="1" applyAlignment="1">
      <alignment horizontal="right" vertical="center"/>
    </xf>
    <xf numFmtId="0" fontId="0" fillId="8" borderId="11" xfId="0" applyFill="1" applyBorder="1" applyAlignment="1" applyProtection="1">
      <alignment horizontal="left" vertical="top" wrapText="1"/>
      <protection locked="0"/>
    </xf>
    <xf numFmtId="0" fontId="0" fillId="8" borderId="1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0" fillId="3" borderId="11" xfId="3" applyFont="1" applyFill="1" applyBorder="1" applyAlignment="1" applyProtection="1">
      <alignment vertical="top" wrapText="1"/>
      <protection locked="0"/>
    </xf>
    <xf numFmtId="0" fontId="0" fillId="3" borderId="18" xfId="3" applyFont="1" applyFill="1" applyBorder="1" applyAlignment="1" applyProtection="1">
      <alignment vertical="top" wrapText="1"/>
      <protection locked="0"/>
    </xf>
    <xf numFmtId="0" fontId="0" fillId="3" borderId="12" xfId="3" applyFont="1" applyFill="1" applyBorder="1" applyAlignment="1" applyProtection="1">
      <alignment vertical="top" wrapText="1"/>
      <protection locked="0"/>
    </xf>
    <xf numFmtId="0" fontId="72" fillId="0" borderId="0" xfId="0" applyFont="1" applyAlignment="1">
      <alignment horizontal="left" wrapText="1"/>
    </xf>
    <xf numFmtId="0" fontId="0" fillId="0" borderId="0" xfId="0" applyAlignment="1">
      <alignment horizontal="left" wrapText="1"/>
    </xf>
    <xf numFmtId="0" fontId="2" fillId="2" borderId="46" xfId="0" applyFont="1" applyFill="1" applyBorder="1" applyAlignment="1">
      <alignment horizontal="left"/>
    </xf>
    <xf numFmtId="0" fontId="2" fillId="2" borderId="51" xfId="0" applyFont="1" applyFill="1" applyBorder="1" applyAlignment="1">
      <alignment horizontal="left"/>
    </xf>
    <xf numFmtId="0" fontId="2" fillId="2" borderId="47" xfId="0" applyFont="1" applyFill="1" applyBorder="1" applyAlignment="1">
      <alignment horizontal="left"/>
    </xf>
    <xf numFmtId="0" fontId="0" fillId="0" borderId="50" xfId="0" applyBorder="1" applyAlignment="1">
      <alignment horizontal="left"/>
    </xf>
    <xf numFmtId="0" fontId="0" fillId="0" borderId="15" xfId="0" applyBorder="1" applyAlignment="1">
      <alignment horizontal="left"/>
    </xf>
    <xf numFmtId="0" fontId="0" fillId="0" borderId="45" xfId="0" applyBorder="1" applyAlignment="1">
      <alignment horizontal="left"/>
    </xf>
    <xf numFmtId="0" fontId="21" fillId="8" borderId="15" xfId="6" applyFill="1" applyBorder="1">
      <alignment horizontal="left" vertical="center"/>
    </xf>
    <xf numFmtId="0" fontId="20" fillId="4" borderId="11" xfId="4" applyBorder="1" applyProtection="1">
      <alignment horizontal="left" vertical="center" wrapText="1"/>
    </xf>
    <xf numFmtId="0" fontId="20" fillId="4" borderId="18" xfId="4" applyBorder="1" applyProtection="1">
      <alignment horizontal="left" vertical="center" wrapText="1"/>
    </xf>
    <xf numFmtId="0" fontId="20" fillId="4" borderId="12" xfId="4" applyBorder="1" applyProtection="1">
      <alignment horizontal="left" vertical="center" wrapText="1"/>
    </xf>
    <xf numFmtId="0" fontId="0" fillId="4" borderId="15" xfId="4" applyFont="1" applyBorder="1" applyAlignment="1" applyProtection="1">
      <alignment vertical="top" wrapText="1"/>
    </xf>
    <xf numFmtId="0" fontId="0" fillId="4" borderId="15" xfId="4" applyFont="1" applyBorder="1" applyAlignment="1" applyProtection="1">
      <alignment horizontal="left" vertical="top" wrapText="1"/>
    </xf>
    <xf numFmtId="0" fontId="10" fillId="4" borderId="15" xfId="4" applyFont="1" applyBorder="1" applyAlignment="1" applyProtection="1">
      <alignment horizontal="left" vertical="top" wrapText="1"/>
    </xf>
    <xf numFmtId="0" fontId="0" fillId="4" borderId="15" xfId="4" applyFont="1" applyBorder="1" applyProtection="1">
      <alignment horizontal="left" vertical="center" wrapText="1"/>
    </xf>
    <xf numFmtId="0" fontId="20" fillId="4" borderId="11" xfId="4" applyBorder="1">
      <alignment horizontal="left" vertical="center" wrapText="1"/>
    </xf>
    <xf numFmtId="0" fontId="20" fillId="4" borderId="18" xfId="4" applyBorder="1">
      <alignment horizontal="left" vertical="center" wrapText="1"/>
    </xf>
    <xf numFmtId="0" fontId="20" fillId="4" borderId="12" xfId="4" applyBorder="1">
      <alignment horizontal="left" vertical="center" wrapText="1"/>
    </xf>
    <xf numFmtId="0" fontId="20" fillId="8" borderId="11" xfId="4" applyFill="1" applyBorder="1" applyProtection="1">
      <alignment horizontal="left" vertical="center" wrapText="1"/>
      <protection locked="0"/>
    </xf>
    <xf numFmtId="0" fontId="20" fillId="8" borderId="18" xfId="4" applyFill="1" applyBorder="1" applyProtection="1">
      <alignment horizontal="left" vertical="center" wrapText="1"/>
      <protection locked="0"/>
    </xf>
    <xf numFmtId="0" fontId="20" fillId="8" borderId="12" xfId="4" applyFill="1" applyBorder="1" applyProtection="1">
      <alignment horizontal="left" vertical="center" wrapText="1"/>
      <protection locked="0"/>
    </xf>
    <xf numFmtId="0" fontId="0" fillId="16" borderId="0" xfId="3" applyFont="1" applyFill="1" applyBorder="1" applyAlignment="1" applyProtection="1">
      <alignment horizontal="left" vertical="top" wrapText="1"/>
      <protection locked="0"/>
    </xf>
    <xf numFmtId="0" fontId="0" fillId="8" borderId="15" xfId="3" applyFont="1" applyFill="1" applyBorder="1" applyAlignment="1" applyProtection="1">
      <alignment vertical="top" wrapText="1"/>
      <protection locked="0"/>
    </xf>
    <xf numFmtId="0" fontId="40" fillId="4" borderId="11" xfId="4" applyFont="1" applyBorder="1" applyProtection="1">
      <alignment horizontal="left" vertical="center" wrapText="1"/>
    </xf>
    <xf numFmtId="0" fontId="0" fillId="4" borderId="15" xfId="4" applyFont="1" applyBorder="1" applyAlignment="1" applyProtection="1">
      <alignment vertical="center" wrapText="1"/>
    </xf>
    <xf numFmtId="49" fontId="69" fillId="0" borderId="23" xfId="0" applyNumberFormat="1" applyFont="1" applyBorder="1" applyAlignment="1" applyProtection="1">
      <alignment horizontal="center" vertical="center"/>
      <protection locked="0"/>
    </xf>
    <xf numFmtId="49" fontId="69" fillId="0" borderId="0" xfId="0" applyNumberFormat="1" applyFont="1" applyAlignment="1" applyProtection="1">
      <alignment horizontal="center" vertical="center"/>
      <protection locked="0"/>
    </xf>
    <xf numFmtId="0" fontId="40" fillId="4" borderId="11" xfId="4" applyFont="1" applyBorder="1">
      <alignment horizontal="left" vertical="center" wrapText="1"/>
    </xf>
    <xf numFmtId="0" fontId="40" fillId="4" borderId="18" xfId="4" applyFont="1" applyBorder="1">
      <alignment horizontal="left" vertical="center" wrapText="1"/>
    </xf>
    <xf numFmtId="0" fontId="40" fillId="4" borderId="12" xfId="4" applyFont="1" applyBorder="1">
      <alignment horizontal="left" vertical="center" wrapText="1"/>
    </xf>
    <xf numFmtId="0" fontId="76" fillId="0" borderId="6" xfId="0" applyFont="1" applyBorder="1" applyAlignment="1">
      <alignment horizontal="center" vertical="center"/>
    </xf>
    <xf numFmtId="0" fontId="41" fillId="2" borderId="15" xfId="0" applyFont="1" applyFill="1" applyBorder="1" applyAlignment="1">
      <alignment horizontal="center" vertical="center" wrapText="1"/>
    </xf>
    <xf numFmtId="0" fontId="24" fillId="0" borderId="0" xfId="0" applyFont="1" applyAlignment="1">
      <alignment horizontal="center" vertical="center"/>
    </xf>
    <xf numFmtId="0" fontId="9" fillId="0" borderId="9" xfId="0" applyFont="1" applyBorder="1" applyAlignment="1">
      <alignment horizontal="center"/>
    </xf>
    <xf numFmtId="0" fontId="20" fillId="8" borderId="15" xfId="4" applyFill="1" applyBorder="1" applyAlignment="1" applyProtection="1">
      <alignment horizontal="center" vertical="center" wrapText="1"/>
      <protection locked="0"/>
    </xf>
    <xf numFmtId="0" fontId="20" fillId="4" borderId="11" xfId="4" applyBorder="1" applyAlignment="1" applyProtection="1">
      <alignment vertical="center" wrapText="1"/>
    </xf>
    <xf numFmtId="0" fontId="20" fillId="4" borderId="18" xfId="4" applyBorder="1" applyAlignment="1" applyProtection="1">
      <alignment vertical="center" wrapText="1"/>
    </xf>
    <xf numFmtId="0" fontId="40" fillId="4" borderId="11" xfId="4" applyFont="1" applyBorder="1" applyAlignment="1" applyProtection="1">
      <alignment vertical="center" wrapText="1"/>
    </xf>
    <xf numFmtId="0" fontId="40" fillId="4" borderId="18" xfId="4" applyFont="1" applyBorder="1" applyAlignment="1" applyProtection="1">
      <alignment vertical="center" wrapText="1"/>
    </xf>
    <xf numFmtId="0" fontId="9" fillId="0" borderId="23" xfId="0" applyFont="1" applyBorder="1" applyAlignment="1">
      <alignment horizontal="center"/>
    </xf>
    <xf numFmtId="0" fontId="9" fillId="0" borderId="34" xfId="0" applyFont="1" applyBorder="1" applyAlignment="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9" fillId="0" borderId="73" xfId="0" applyFont="1" applyBorder="1" applyAlignment="1">
      <alignment horizontal="center"/>
    </xf>
  </cellXfs>
  <cellStyles count="9">
    <cellStyle name="Ausfüllfeld" xfId="3"/>
    <cellStyle name="Ausfüllfeld ohne Rahmen" xfId="5"/>
    <cellStyle name="Beschriftung" xfId="4"/>
    <cellStyle name="Beschriftung ohne Rahmen" xfId="7"/>
    <cellStyle name="Checkmark" xfId="6"/>
    <cellStyle name="Komma" xfId="8" builtinId="3"/>
    <cellStyle name="Link" xfId="1" builtinId="8"/>
    <cellStyle name="Standard" xfId="0" builtinId="0"/>
    <cellStyle name="Währung" xfId="2" builtinId="4"/>
  </cellStyles>
  <dxfs count="182">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ill>
        <patternFill>
          <bgColor theme="4" tint="0.79998168889431442"/>
        </patternFill>
      </fill>
    </dxf>
    <dxf>
      <fill>
        <patternFill>
          <bgColor theme="4" tint="0.39994506668294322"/>
        </patternFill>
      </fill>
    </dxf>
    <dxf>
      <font>
        <color auto="1"/>
      </font>
      <fill>
        <patternFill>
          <bgColor theme="4" tint="0.79998168889431442"/>
        </patternFill>
      </fill>
    </dxf>
    <dxf>
      <fill>
        <patternFill>
          <bgColor theme="4" tint="0.79998168889431442"/>
        </patternFill>
      </fill>
    </dxf>
    <dxf>
      <font>
        <color theme="4"/>
      </font>
    </dxf>
    <dxf>
      <fill>
        <patternFill>
          <bgColor theme="4" tint="0.79998168889431442"/>
        </patternFill>
      </fill>
    </dxf>
    <dxf>
      <font>
        <color theme="0"/>
      </font>
      <fill>
        <patternFill>
          <bgColor theme="0"/>
        </patternFill>
      </fill>
      <border>
        <left/>
        <right/>
        <top/>
        <bottom/>
        <vertical/>
        <horizontal/>
      </border>
    </dxf>
    <dxf>
      <font>
        <color auto="1"/>
      </font>
      <fill>
        <patternFill>
          <bgColor theme="4" tint="0.79998168889431442"/>
        </patternFill>
      </fill>
    </dxf>
    <dxf>
      <font>
        <color auto="1"/>
      </font>
      <fill>
        <patternFill>
          <bgColor theme="8" tint="0.79998168889431442"/>
        </patternFill>
      </fill>
    </dxf>
    <dxf>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theme="1"/>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border>
    </dxf>
    <dxf>
      <font>
        <color theme="1"/>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dxf>
    <dxf>
      <font>
        <color theme="0"/>
      </font>
      <fill>
        <patternFill>
          <bgColor theme="0"/>
        </patternFill>
      </fill>
      <border>
        <left/>
        <right/>
        <top/>
        <bottom/>
        <vertical/>
        <horizontal/>
      </border>
    </dxf>
    <dxf>
      <fill>
        <patternFill>
          <bgColor theme="4" tint="0.79998168889431442"/>
        </patternFill>
      </fill>
    </dxf>
    <dxf>
      <font>
        <color theme="4"/>
      </font>
    </dxf>
    <dxf>
      <fill>
        <patternFill>
          <bgColor theme="4" tint="0.79998168889431442"/>
        </patternFill>
      </fill>
    </dxf>
    <dxf>
      <font>
        <color theme="0"/>
      </font>
      <fill>
        <patternFill>
          <bgColor theme="0"/>
        </patternFill>
      </fill>
      <border>
        <left/>
        <right/>
        <top/>
        <bottom/>
        <vertical/>
        <horizontal/>
      </border>
    </dxf>
    <dxf>
      <fill>
        <patternFill>
          <bgColor theme="4" tint="0.79998168889431442"/>
        </patternFill>
      </fill>
    </dxf>
    <dxf>
      <font>
        <color theme="0"/>
      </font>
      <fill>
        <patternFill>
          <bgColor theme="0"/>
        </patternFill>
      </fill>
      <border>
        <left/>
        <right/>
        <bottom/>
        <vertical/>
        <horizontal/>
      </border>
    </dxf>
    <dxf>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4"/>
      </font>
    </dxf>
    <dxf>
      <fill>
        <patternFill>
          <bgColor theme="4" tint="0.7999816888943144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auto="1"/>
      </font>
      <fill>
        <patternFill>
          <bgColor theme="4" tint="0.79998168889431442"/>
        </patternFill>
      </fill>
    </dxf>
    <dxf>
      <font>
        <color theme="8" tint="0.39994506668294322"/>
      </font>
      <fill>
        <patternFill patternType="none">
          <bgColor auto="1"/>
        </patternFill>
      </fill>
    </dxf>
    <dxf>
      <fill>
        <patternFill>
          <bgColor theme="4" tint="0.59996337778862885"/>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tint="-4.9989318521683403E-2"/>
      </font>
      <fill>
        <patternFill>
          <bgColor theme="0" tint="-4.9989318521683403E-2"/>
        </patternFill>
      </fill>
    </dxf>
    <dxf>
      <fill>
        <patternFill>
          <bgColor theme="8" tint="0.79998168889431442"/>
        </patternFill>
      </fill>
    </dxf>
    <dxf>
      <fill>
        <patternFill>
          <bgColor theme="4" tint="0.79998168889431442"/>
        </patternFill>
      </fill>
    </dxf>
    <dxf>
      <fill>
        <patternFill>
          <bgColor theme="2"/>
        </patternFill>
      </fill>
    </dxf>
    <dxf>
      <font>
        <color theme="4"/>
      </font>
    </dxf>
    <dxf>
      <fill>
        <patternFill>
          <bgColor theme="4" tint="0.79998168889431442"/>
        </patternFill>
      </fill>
    </dxf>
    <dxf>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4" tint="0.79998168889431442"/>
        </patternFill>
      </fill>
    </dxf>
    <dxf>
      <fill>
        <patternFill>
          <bgColor theme="0" tint="-4.9989318521683403E-2"/>
        </patternFill>
      </fill>
    </dxf>
    <dxf>
      <font>
        <color theme="4"/>
      </font>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8" tint="0.79998168889431442"/>
        </patternFill>
      </fill>
    </dxf>
    <dxf>
      <fill>
        <patternFill>
          <bgColor theme="4" tint="0.79998168889431442"/>
        </patternFill>
      </fill>
    </dxf>
    <dxf>
      <font>
        <color theme="0" tint="-4.9989318521683403E-2"/>
      </font>
      <fill>
        <patternFill>
          <bgColor theme="0" tint="-4.9989318521683403E-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border>
        <left/>
        <right/>
        <top/>
        <bottom/>
        <vertical/>
        <horizontal/>
      </border>
    </dxf>
    <dxf>
      <font>
        <color theme="0"/>
      </font>
      <fill>
        <patternFill>
          <bgColor theme="0"/>
        </patternFill>
      </fill>
      <border>
        <left/>
        <right/>
        <top/>
        <bottom/>
      </border>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auto="1"/>
      </font>
      <fill>
        <patternFill>
          <bgColor theme="4" tint="0.7999816888943144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theme="4" tint="0.79998168889431442"/>
        </patternFill>
      </fill>
    </dxf>
    <dxf>
      <font>
        <color theme="4"/>
      </font>
    </dxf>
    <dxf>
      <fill>
        <patternFill>
          <bgColor theme="7" tint="0.79998168889431442"/>
        </patternFill>
      </fill>
    </dxf>
    <dxf>
      <fill>
        <patternFill>
          <bgColor theme="8" tint="0.79998168889431442"/>
        </patternFill>
      </fill>
    </dxf>
    <dxf>
      <font>
        <color rgb="FFFF0000"/>
      </font>
    </dxf>
    <dxf>
      <fill>
        <patternFill>
          <bgColor theme="8" tint="0.79998168889431442"/>
        </patternFill>
      </fill>
    </dxf>
    <dxf>
      <font>
        <color theme="0"/>
      </font>
      <fill>
        <patternFill>
          <bgColor theme="0"/>
        </patternFill>
      </fill>
      <border>
        <left/>
        <right/>
        <top/>
        <bottom/>
        <vertical/>
        <horizontal/>
      </border>
    </dxf>
    <dxf>
      <font>
        <color theme="4"/>
      </font>
    </dxf>
    <dxf>
      <font>
        <color theme="4"/>
      </font>
    </dxf>
  </dxfs>
  <tableStyles count="0" defaultTableStyle="TableStyleMedium2" defaultPivotStyle="PivotStyleLight16"/>
  <colors>
    <mruColors>
      <color rgb="FFFF7C80"/>
      <color rgb="FFEF85A6"/>
      <color rgb="FFE3B5A2"/>
      <color rgb="FFED7D31"/>
      <color rgb="FFFBB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AQ$16" lockText="1" noThreeD="1"/>
</file>

<file path=xl/ctrlProps/ctrlProp10.xml><?xml version="1.0" encoding="utf-8"?>
<formControlPr xmlns="http://schemas.microsoft.com/office/spreadsheetml/2009/9/main" objectType="CheckBox" fmlaLink="$AQ$15" lockText="1"/>
</file>

<file path=xl/ctrlProps/ctrlProp11.xml><?xml version="1.0" encoding="utf-8"?>
<formControlPr xmlns="http://schemas.microsoft.com/office/spreadsheetml/2009/9/main" objectType="CheckBox" fmlaLink="$AQ$16" lockText="1"/>
</file>

<file path=xl/ctrlProps/ctrlProp12.xml><?xml version="1.0" encoding="utf-8"?>
<formControlPr xmlns="http://schemas.microsoft.com/office/spreadsheetml/2009/9/main" objectType="CheckBox" fmlaLink="$AQ$33" lockText="1"/>
</file>

<file path=xl/ctrlProps/ctrlProp13.xml><?xml version="1.0" encoding="utf-8"?>
<formControlPr xmlns="http://schemas.microsoft.com/office/spreadsheetml/2009/9/main" objectType="CheckBox" fmlaLink="$AQ$34" lockText="1"/>
</file>

<file path=xl/ctrlProps/ctrlProp14.xml><?xml version="1.0" encoding="utf-8"?>
<formControlPr xmlns="http://schemas.microsoft.com/office/spreadsheetml/2009/9/main" objectType="CheckBox" fmlaLink="$AQ$35" lockText="1"/>
</file>

<file path=xl/ctrlProps/ctrlProp15.xml><?xml version="1.0" encoding="utf-8"?>
<formControlPr xmlns="http://schemas.microsoft.com/office/spreadsheetml/2009/9/main" objectType="CheckBox" fmlaLink="$AQ$36" lockText="1"/>
</file>

<file path=xl/ctrlProps/ctrlProp16.xml><?xml version="1.0" encoding="utf-8"?>
<formControlPr xmlns="http://schemas.microsoft.com/office/spreadsheetml/2009/9/main" objectType="CheckBox" fmlaLink="$AQ$37" lockText="1"/>
</file>

<file path=xl/ctrlProps/ctrlProp17.xml><?xml version="1.0" encoding="utf-8"?>
<formControlPr xmlns="http://schemas.microsoft.com/office/spreadsheetml/2009/9/main" objectType="CheckBox" fmlaLink="$AQ$38" lockText="1"/>
</file>

<file path=xl/ctrlProps/ctrlProp18.xml><?xml version="1.0" encoding="utf-8"?>
<formControlPr xmlns="http://schemas.microsoft.com/office/spreadsheetml/2009/9/main" objectType="CheckBox" fmlaLink="$AQ$39" lockText="1"/>
</file>

<file path=xl/ctrlProps/ctrlProp19.xml><?xml version="1.0" encoding="utf-8"?>
<formControlPr xmlns="http://schemas.microsoft.com/office/spreadsheetml/2009/9/main" objectType="CheckBox" fmlaLink="$AQ$40"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Q$41" lockText="1"/>
</file>

<file path=xl/ctrlProps/ctrlProp21.xml><?xml version="1.0" encoding="utf-8"?>
<formControlPr xmlns="http://schemas.microsoft.com/office/spreadsheetml/2009/9/main" objectType="CheckBox" fmlaLink="$AQ$42" lockText="1"/>
</file>

<file path=xl/ctrlProps/ctrlProp22.xml><?xml version="1.0" encoding="utf-8"?>
<formControlPr xmlns="http://schemas.microsoft.com/office/spreadsheetml/2009/9/main" objectType="CheckBox" fmlaLink="$AQ$43" lockText="1"/>
</file>

<file path=xl/ctrlProps/ctrlProp23.xml><?xml version="1.0" encoding="utf-8"?>
<formControlPr xmlns="http://schemas.microsoft.com/office/spreadsheetml/2009/9/main" objectType="CheckBox" fmlaLink="$AQ$44" lockText="1"/>
</file>

<file path=xl/ctrlProps/ctrlProp24.xml><?xml version="1.0" encoding="utf-8"?>
<formControlPr xmlns="http://schemas.microsoft.com/office/spreadsheetml/2009/9/main" objectType="CheckBox" fmlaLink="$AQ$59" lockText="1"/>
</file>

<file path=xl/ctrlProps/ctrlProp25.xml><?xml version="1.0" encoding="utf-8"?>
<formControlPr xmlns="http://schemas.microsoft.com/office/spreadsheetml/2009/9/main" objectType="CheckBox" fmlaLink="$AQ$61" lockText="1"/>
</file>

<file path=xl/ctrlProps/ctrlProp26.xml><?xml version="1.0" encoding="utf-8"?>
<formControlPr xmlns="http://schemas.microsoft.com/office/spreadsheetml/2009/9/main" objectType="CheckBox" fmlaLink="$AQ$62" lockText="1"/>
</file>

<file path=xl/ctrlProps/ctrlProp27.xml><?xml version="1.0" encoding="utf-8"?>
<formControlPr xmlns="http://schemas.microsoft.com/office/spreadsheetml/2009/9/main" objectType="CheckBox" fmlaLink="$AQ$63" lockText="1"/>
</file>

<file path=xl/ctrlProps/ctrlProp28.xml><?xml version="1.0" encoding="utf-8"?>
<formControlPr xmlns="http://schemas.microsoft.com/office/spreadsheetml/2009/9/main" objectType="CheckBox" fmlaLink="$AQ$64" lockText="1"/>
</file>

<file path=xl/ctrlProps/ctrlProp29.xml><?xml version="1.0" encoding="utf-8"?>
<formControlPr xmlns="http://schemas.microsoft.com/office/spreadsheetml/2009/9/main" objectType="CheckBox" fmlaLink="$AQ$65"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AQ$66" lockText="1"/>
</file>

<file path=xl/ctrlProps/ctrlProp31.xml><?xml version="1.0" encoding="utf-8"?>
<formControlPr xmlns="http://schemas.microsoft.com/office/spreadsheetml/2009/9/main" objectType="CheckBox" fmlaLink="$AQ$60" lockText="1"/>
</file>

<file path=xl/ctrlProps/ctrlProp32.xml><?xml version="1.0" encoding="utf-8"?>
<formControlPr xmlns="http://schemas.microsoft.com/office/spreadsheetml/2009/9/main" objectType="CheckBox" fmlaLink="$AQ$81" lockText="1"/>
</file>

<file path=xl/ctrlProps/ctrlProp33.xml><?xml version="1.0" encoding="utf-8"?>
<formControlPr xmlns="http://schemas.microsoft.com/office/spreadsheetml/2009/9/main" objectType="CheckBox" fmlaLink="$AQ$8" lockText="1"/>
</file>

<file path=xl/ctrlProps/ctrlProp34.xml><?xml version="1.0" encoding="utf-8"?>
<formControlPr xmlns="http://schemas.microsoft.com/office/spreadsheetml/2009/9/main" objectType="CheckBox" fmlaLink="$AQ$10" lockText="1"/>
</file>

<file path=xl/ctrlProps/ctrlProp35.xml><?xml version="1.0" encoding="utf-8"?>
<formControlPr xmlns="http://schemas.microsoft.com/office/spreadsheetml/2009/9/main" objectType="Radio" firstButton="1" fmlaLink="$AQ$30"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Q$49" lockText="1"/>
</file>

<file path=xl/ctrlProps/ctrlProp39.xml><?xml version="1.0" encoding="utf-8"?>
<formControlPr xmlns="http://schemas.microsoft.com/office/spreadsheetml/2009/9/main" objectType="CheckBox" fmlaLink="$AQ$51"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AQ$53" lockText="1"/>
</file>

<file path=xl/ctrlProps/ctrlProp41.xml><?xml version="1.0" encoding="utf-8"?>
<formControlPr xmlns="http://schemas.microsoft.com/office/spreadsheetml/2009/9/main" objectType="CheckBox" fmlaLink="$AQ$55" lockText="1"/>
</file>

<file path=xl/ctrlProps/ctrlProp42.xml><?xml version="1.0" encoding="utf-8"?>
<formControlPr xmlns="http://schemas.microsoft.com/office/spreadsheetml/2009/9/main" objectType="CheckBox" fmlaLink="$AQ$57" lockText="1"/>
</file>

<file path=xl/ctrlProps/ctrlProp43.xml><?xml version="1.0" encoding="utf-8"?>
<formControlPr xmlns="http://schemas.microsoft.com/office/spreadsheetml/2009/9/main" objectType="CheckBox" fmlaLink="$AQ$59" lockText="1"/>
</file>

<file path=xl/ctrlProps/ctrlProp44.xml><?xml version="1.0" encoding="utf-8"?>
<formControlPr xmlns="http://schemas.microsoft.com/office/spreadsheetml/2009/9/main" objectType="CheckBox" fmlaLink="$AQ$14" lockText="1"/>
</file>

<file path=xl/ctrlProps/ctrlProp45.xml><?xml version="1.0" encoding="utf-8"?>
<formControlPr xmlns="http://schemas.microsoft.com/office/spreadsheetml/2009/9/main" objectType="CheckBox" fmlaLink="$AQ$12" lockText="1"/>
</file>

<file path=xl/ctrlProps/ctrlProp46.xml><?xml version="1.0" encoding="utf-8"?>
<formControlPr xmlns="http://schemas.microsoft.com/office/spreadsheetml/2009/9/main" objectType="CheckBox" fmlaLink="$AQ$61" lockText="1"/>
</file>

<file path=xl/ctrlProps/ctrlProp47.xml><?xml version="1.0" encoding="utf-8"?>
<formControlPr xmlns="http://schemas.microsoft.com/office/spreadsheetml/2009/9/main" objectType="CheckBox" fmlaLink="$AQ$16" lockText="1"/>
</file>

<file path=xl/ctrlProps/ctrlProp48.xml><?xml version="1.0" encoding="utf-8"?>
<formControlPr xmlns="http://schemas.microsoft.com/office/spreadsheetml/2009/9/main" objectType="CheckBox" fmlaLink="$AQ$18" lockText="1"/>
</file>

<file path=xl/ctrlProps/ctrlProp49.xml><?xml version="1.0" encoding="utf-8"?>
<formControlPr xmlns="http://schemas.microsoft.com/office/spreadsheetml/2009/9/main" objectType="CheckBox" fmlaLink="$AQ$20" lockText="1"/>
</file>

<file path=xl/ctrlProps/ctrlProp5.xml><?xml version="1.0" encoding="utf-8"?>
<formControlPr xmlns="http://schemas.microsoft.com/office/spreadsheetml/2009/9/main" objectType="Radio" firstButton="1" fmlaLink="$AQ$19" lockText="1" noThreeD="1"/>
</file>

<file path=xl/ctrlProps/ctrlProp50.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Q$11" lockText="1"/>
</file>

<file path=xl/ctrlProps/ctrlProp8.xml><?xml version="1.0" encoding="utf-8"?>
<formControlPr xmlns="http://schemas.microsoft.com/office/spreadsheetml/2009/9/main" objectType="CheckBox" fmlaLink="$AQ$12" lockText="1"/>
</file>

<file path=xl/ctrlProps/ctrlProp9.xml><?xml version="1.0" encoding="utf-8"?>
<formControlPr xmlns="http://schemas.microsoft.com/office/spreadsheetml/2009/9/main" objectType="CheckBox" fmlaLink="$AQ$13" lockText="1"/>
</file>

<file path=xl/drawings/_rels/drawing1.xml.rels><?xml version="1.0" encoding="UTF-8" standalone="yes"?>
<Relationships xmlns="http://schemas.openxmlformats.org/package/2006/relationships"><Relationship Id="rId1" Type="http://schemas.openxmlformats.org/officeDocument/2006/relationships/hyperlink" Target="#'A | Basisdaten'!A1"/></Relationships>
</file>

<file path=xl/drawings/_rels/drawing2.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hyperlink" Target="#'B | Ma&#223;nahmenplan'!A1"/></Relationships>
</file>

<file path=xl/drawings/_rels/drawing3.xml.rels><?xml version="1.0" encoding="UTF-8" standalone="yes"?>
<Relationships xmlns="http://schemas.openxmlformats.org/package/2006/relationships"><Relationship Id="rId2" Type="http://schemas.openxmlformats.org/officeDocument/2006/relationships/hyperlink" Target="#'A | Basisdaten'!A1"/><Relationship Id="rId1" Type="http://schemas.openxmlformats.org/officeDocument/2006/relationships/hyperlink" Target="#'C | Zeitplan'!A1"/></Relationships>
</file>

<file path=xl/drawings/_rels/drawing4.xml.rels><?xml version="1.0" encoding="UTF-8" standalone="yes"?>
<Relationships xmlns="http://schemas.openxmlformats.org/package/2006/relationships"><Relationship Id="rId2" Type="http://schemas.openxmlformats.org/officeDocument/2006/relationships/hyperlink" Target="#'B | Ma&#223;nahmenplan'!A1"/><Relationship Id="rId1" Type="http://schemas.openxmlformats.org/officeDocument/2006/relationships/hyperlink" Target="#'D | Ressourcenplan'!A1"/></Relationships>
</file>

<file path=xl/drawings/_rels/drawing5.xml.rels><?xml version="1.0" encoding="UTF-8" standalone="yes"?>
<Relationships xmlns="http://schemas.openxmlformats.org/package/2006/relationships"><Relationship Id="rId2" Type="http://schemas.openxmlformats.org/officeDocument/2006/relationships/hyperlink" Target="#'C | Zeitplan'!A1"/><Relationship Id="rId1" Type="http://schemas.openxmlformats.org/officeDocument/2006/relationships/hyperlink" Target="#'E | Best&#228;tigungen'!A1"/></Relationships>
</file>

<file path=xl/drawings/_rels/drawing6.xml.rels><?xml version="1.0" encoding="UTF-8" standalone="yes"?>
<Relationships xmlns="http://schemas.openxmlformats.org/package/2006/relationships"><Relationship Id="rId2" Type="http://schemas.openxmlformats.org/officeDocument/2006/relationships/hyperlink" Target="#'D | Ressourcenplan'!A1"/><Relationship Id="rId1" Type="http://schemas.openxmlformats.org/officeDocument/2006/relationships/hyperlink" Target="#'F | Anlagen'!A1"/></Relationships>
</file>

<file path=xl/drawings/_rels/drawing7.xml.rels><?xml version="1.0" encoding="UTF-8" standalone="yes"?>
<Relationships xmlns="http://schemas.openxmlformats.org/package/2006/relationships"><Relationship Id="rId1" Type="http://schemas.openxmlformats.org/officeDocument/2006/relationships/hyperlink" Target="#'E | Best&#228;tigungen'!A1"/></Relationships>
</file>

<file path=xl/drawings/drawing1.xml><?xml version="1.0" encoding="utf-8"?>
<xdr:wsDr xmlns:xdr="http://schemas.openxmlformats.org/drawingml/2006/spreadsheetDrawing" xmlns:a="http://schemas.openxmlformats.org/drawingml/2006/main">
  <xdr:twoCellAnchor>
    <xdr:from>
      <xdr:col>17</xdr:col>
      <xdr:colOff>66675</xdr:colOff>
      <xdr:row>66</xdr:row>
      <xdr:rowOff>95250</xdr:rowOff>
    </xdr:from>
    <xdr:to>
      <xdr:col>22</xdr:col>
      <xdr:colOff>49357</xdr:colOff>
      <xdr:row>70</xdr:row>
      <xdr:rowOff>10392</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3571875" y="19754850"/>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129887</xdr:colOff>
      <xdr:row>95</xdr:row>
      <xdr:rowOff>151908</xdr:rowOff>
    </xdr:from>
    <xdr:to>
      <xdr:col>27</xdr:col>
      <xdr:colOff>112569</xdr:colOff>
      <xdr:row>98</xdr:row>
      <xdr:rowOff>143250</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4949537" y="25507458"/>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138014</xdr:colOff>
      <xdr:row>95</xdr:row>
      <xdr:rowOff>152283</xdr:rowOff>
    </xdr:from>
    <xdr:to>
      <xdr:col>18</xdr:col>
      <xdr:colOff>121228</xdr:colOff>
      <xdr:row>98</xdr:row>
      <xdr:rowOff>142874</xdr:rowOff>
    </xdr:to>
    <xdr:grpSp>
      <xdr:nvGrpSpPr>
        <xdr:cNvPr id="7" name="Group 6">
          <a:hlinkClick xmlns:r="http://schemas.openxmlformats.org/officeDocument/2006/relationships" r:id="rId2"/>
          <a:extLst>
            <a:ext uri="{FF2B5EF4-FFF2-40B4-BE49-F238E27FC236}">
              <a16:creationId xmlns:a16="http://schemas.microsoft.com/office/drawing/2014/main" id="{00000000-0008-0000-0100-000007000000}"/>
            </a:ext>
            <a:ext uri="{C183D7F6-B498-43B3-948B-1728B52AA6E4}">
              <adec:decorative xmlns="" xmlns:adec="http://schemas.microsoft.com/office/drawing/2017/decorative" val="1"/>
            </a:ext>
          </a:extLst>
        </xdr:cNvPr>
        <xdr:cNvGrpSpPr/>
      </xdr:nvGrpSpPr>
      <xdr:grpSpPr>
        <a:xfrm>
          <a:off x="3109814" y="30613233"/>
          <a:ext cx="1126214" cy="676391"/>
          <a:chOff x="3090764" y="19405772"/>
          <a:chExt cx="1065600" cy="666000"/>
        </a:xfrm>
        <a:solidFill>
          <a:schemeClr val="accent1"/>
        </a:solidFill>
      </xdr:grpSpPr>
      <xdr:sp macro="" textlink="">
        <xdr:nvSpPr>
          <xdr:cNvPr id="3" name="Arrow: Right 2">
            <a:extLst>
              <a:ext uri="{FF2B5EF4-FFF2-40B4-BE49-F238E27FC236}">
                <a16:creationId xmlns:a16="http://schemas.microsoft.com/office/drawing/2014/main" id="{00000000-0008-0000-0100-000003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6" name="Rectangle 5">
            <a:extLst>
              <a:ext uri="{FF2B5EF4-FFF2-40B4-BE49-F238E27FC236}">
                <a16:creationId xmlns:a16="http://schemas.microsoft.com/office/drawing/2014/main" id="{00000000-0008-0000-0100-000006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36</xdr:col>
          <xdr:colOff>28575</xdr:colOff>
          <xdr:row>15</xdr:row>
          <xdr:rowOff>104775</xdr:rowOff>
        </xdr:from>
        <xdr:to>
          <xdr:col>36</xdr:col>
          <xdr:colOff>190500</xdr:colOff>
          <xdr:row>15</xdr:row>
          <xdr:rowOff>266700</xdr:rowOff>
        </xdr:to>
        <xdr:sp macro="" textlink="">
          <xdr:nvSpPr>
            <xdr:cNvPr id="49175" name="Option Button 23" descr="Button zum ankreuzen" hidden="1">
              <a:extLst>
                <a:ext uri="{63B3BB69-23CF-44E3-9099-C40C66FF867C}">
                  <a14:compatExt spid="_x0000_s49175"/>
                </a:ext>
                <a:ext uri="{FF2B5EF4-FFF2-40B4-BE49-F238E27FC236}">
                  <a16:creationId xmlns:a16="http://schemas.microsoft.com/office/drawing/2014/main" id="{00000000-0008-0000-01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16</xdr:row>
          <xdr:rowOff>104775</xdr:rowOff>
        </xdr:from>
        <xdr:to>
          <xdr:col>36</xdr:col>
          <xdr:colOff>190500</xdr:colOff>
          <xdr:row>16</xdr:row>
          <xdr:rowOff>295275</xdr:rowOff>
        </xdr:to>
        <xdr:sp macro="" textlink="">
          <xdr:nvSpPr>
            <xdr:cNvPr id="49176" name="Option Button 24" descr="Button zum ankreuzen" hidden="1">
              <a:extLst>
                <a:ext uri="{63B3BB69-23CF-44E3-9099-C40C66FF867C}">
                  <a14:compatExt spid="_x0000_s49176"/>
                </a:ext>
                <a:ext uri="{FF2B5EF4-FFF2-40B4-BE49-F238E27FC236}">
                  <a16:creationId xmlns:a16="http://schemas.microsoft.com/office/drawing/2014/main" id="{00000000-0008-0000-01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18</xdr:row>
          <xdr:rowOff>28575</xdr:rowOff>
        </xdr:from>
        <xdr:to>
          <xdr:col>37</xdr:col>
          <xdr:colOff>152400</xdr:colOff>
          <xdr:row>19</xdr:row>
          <xdr:rowOff>523875</xdr:rowOff>
        </xdr:to>
        <xdr:sp macro="" textlink="">
          <xdr:nvSpPr>
            <xdr:cNvPr id="49177" name="Group Box 25" descr="Button zum ankreuzen" hidden="1">
              <a:extLst>
                <a:ext uri="{63B3BB69-23CF-44E3-9099-C40C66FF867C}">
                  <a14:compatExt spid="_x0000_s49177"/>
                </a:ext>
                <a:ext uri="{FF2B5EF4-FFF2-40B4-BE49-F238E27FC236}">
                  <a16:creationId xmlns:a16="http://schemas.microsoft.com/office/drawing/2014/main" id="{00000000-0008-0000-0100-00001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66675</xdr:rowOff>
        </xdr:from>
        <xdr:to>
          <xdr:col>37</xdr:col>
          <xdr:colOff>161925</xdr:colOff>
          <xdr:row>16</xdr:row>
          <xdr:rowOff>409575</xdr:rowOff>
        </xdr:to>
        <xdr:sp macro="" textlink="">
          <xdr:nvSpPr>
            <xdr:cNvPr id="49178" name="Group Box 26" descr="Button zum ankreuzen" hidden="1">
              <a:extLst>
                <a:ext uri="{63B3BB69-23CF-44E3-9099-C40C66FF867C}">
                  <a14:compatExt spid="_x0000_s49178"/>
                </a:ext>
                <a:ext uri="{FF2B5EF4-FFF2-40B4-BE49-F238E27FC236}">
                  <a16:creationId xmlns:a16="http://schemas.microsoft.com/office/drawing/2014/main" id="{00000000-0008-0000-0100-00001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19</xdr:row>
          <xdr:rowOff>104775</xdr:rowOff>
        </xdr:from>
        <xdr:to>
          <xdr:col>36</xdr:col>
          <xdr:colOff>190500</xdr:colOff>
          <xdr:row>19</xdr:row>
          <xdr:rowOff>266700</xdr:rowOff>
        </xdr:to>
        <xdr:sp macro="" textlink="">
          <xdr:nvSpPr>
            <xdr:cNvPr id="49181" name="Option Button 29" descr="Checkbox zum ankreuzen" hidden="1">
              <a:extLst>
                <a:ext uri="{63B3BB69-23CF-44E3-9099-C40C66FF867C}">
                  <a14:compatExt spid="_x0000_s49181"/>
                </a:ext>
                <a:ext uri="{FF2B5EF4-FFF2-40B4-BE49-F238E27FC236}">
                  <a16:creationId xmlns:a16="http://schemas.microsoft.com/office/drawing/2014/main" id="{00000000-0008-0000-01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18</xdr:row>
          <xdr:rowOff>161925</xdr:rowOff>
        </xdr:from>
        <xdr:to>
          <xdr:col>36</xdr:col>
          <xdr:colOff>180975</xdr:colOff>
          <xdr:row>18</xdr:row>
          <xdr:rowOff>333375</xdr:rowOff>
        </xdr:to>
        <xdr:sp macro="" textlink="">
          <xdr:nvSpPr>
            <xdr:cNvPr id="49182" name="Option Button 30" descr="Checkbox zum ankreuzen" hidden="1">
              <a:extLst>
                <a:ext uri="{63B3BB69-23CF-44E3-9099-C40C66FF867C}">
                  <a14:compatExt spid="_x0000_s49182"/>
                </a:ext>
                <a:ext uri="{FF2B5EF4-FFF2-40B4-BE49-F238E27FC236}">
                  <a16:creationId xmlns:a16="http://schemas.microsoft.com/office/drawing/2014/main" id="{00000000-0008-0000-01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12</xdr:row>
          <xdr:rowOff>0</xdr:rowOff>
        </xdr:from>
        <xdr:to>
          <xdr:col>12</xdr:col>
          <xdr:colOff>228600</xdr:colOff>
          <xdr:row>12</xdr:row>
          <xdr:rowOff>219075</xdr:rowOff>
        </xdr:to>
        <xdr:sp macro="" textlink="">
          <xdr:nvSpPr>
            <xdr:cNvPr id="117763" name="Check Box 3" descr="Checkbox zum ankreuzen" hidden="1">
              <a:extLst>
                <a:ext uri="{63B3BB69-23CF-44E3-9099-C40C66FF867C}">
                  <a14:compatExt spid="_x0000_s117763"/>
                </a:ext>
                <a:ext uri="{FF2B5EF4-FFF2-40B4-BE49-F238E27FC236}">
                  <a16:creationId xmlns:a16="http://schemas.microsoft.com/office/drawing/2014/main" id="{00000000-0008-0000-02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16</xdr:col>
          <xdr:colOff>228600</xdr:colOff>
          <xdr:row>12</xdr:row>
          <xdr:rowOff>219075</xdr:rowOff>
        </xdr:to>
        <xdr:sp macro="" textlink="">
          <xdr:nvSpPr>
            <xdr:cNvPr id="117764" name="Check Box 4" descr="Checkbox zum ankreuzen" hidden="1">
              <a:extLst>
                <a:ext uri="{63B3BB69-23CF-44E3-9099-C40C66FF867C}">
                  <a14:compatExt spid="_x0000_s117764"/>
                </a:ext>
                <a:ext uri="{FF2B5EF4-FFF2-40B4-BE49-F238E27FC236}">
                  <a16:creationId xmlns:a16="http://schemas.microsoft.com/office/drawing/2014/main" id="{00000000-0008-0000-02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21</xdr:col>
          <xdr:colOff>257175</xdr:colOff>
          <xdr:row>12</xdr:row>
          <xdr:rowOff>228600</xdr:rowOff>
        </xdr:to>
        <xdr:sp macro="" textlink="">
          <xdr:nvSpPr>
            <xdr:cNvPr id="117765" name="Check Box 5" descr="Checkbox zum ankreuzen" hidden="1">
              <a:extLst>
                <a:ext uri="{63B3BB69-23CF-44E3-9099-C40C66FF867C}">
                  <a14:compatExt spid="_x0000_s117765"/>
                </a:ext>
                <a:ext uri="{FF2B5EF4-FFF2-40B4-BE49-F238E27FC236}">
                  <a16:creationId xmlns:a16="http://schemas.microsoft.com/office/drawing/2014/main" id="{00000000-0008-0000-02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xdr:row>
          <xdr:rowOff>28575</xdr:rowOff>
        </xdr:from>
        <xdr:to>
          <xdr:col>26</xdr:col>
          <xdr:colOff>257175</xdr:colOff>
          <xdr:row>12</xdr:row>
          <xdr:rowOff>228600</xdr:rowOff>
        </xdr:to>
        <xdr:sp macro="" textlink="">
          <xdr:nvSpPr>
            <xdr:cNvPr id="117766" name="Check Box 6" descr="Checkbox zum ankreuzen" hidden="1">
              <a:extLst>
                <a:ext uri="{63B3BB69-23CF-44E3-9099-C40C66FF867C}">
                  <a14:compatExt spid="_x0000_s117766"/>
                </a:ext>
                <a:ext uri="{FF2B5EF4-FFF2-40B4-BE49-F238E27FC236}">
                  <a16:creationId xmlns:a16="http://schemas.microsoft.com/office/drawing/2014/main" id="{00000000-0008-0000-02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xdr:row>
          <xdr:rowOff>28575</xdr:rowOff>
        </xdr:from>
        <xdr:to>
          <xdr:col>33</xdr:col>
          <xdr:colOff>219075</xdr:colOff>
          <xdr:row>12</xdr:row>
          <xdr:rowOff>228600</xdr:rowOff>
        </xdr:to>
        <xdr:sp macro="" textlink="">
          <xdr:nvSpPr>
            <xdr:cNvPr id="117767" name="Check Box 7" descr="Checkbox zum ankreuzen" hidden="1">
              <a:extLst>
                <a:ext uri="{63B3BB69-23CF-44E3-9099-C40C66FF867C}">
                  <a14:compatExt spid="_x0000_s117767"/>
                </a:ext>
                <a:ext uri="{FF2B5EF4-FFF2-40B4-BE49-F238E27FC236}">
                  <a16:creationId xmlns:a16="http://schemas.microsoft.com/office/drawing/2014/main" id="{00000000-0008-0000-0200-00000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32</xdr:row>
          <xdr:rowOff>180975</xdr:rowOff>
        </xdr:from>
        <xdr:to>
          <xdr:col>22</xdr:col>
          <xdr:colOff>104775</xdr:colOff>
          <xdr:row>32</xdr:row>
          <xdr:rowOff>409575</xdr:rowOff>
        </xdr:to>
        <xdr:sp macro="" textlink="">
          <xdr:nvSpPr>
            <xdr:cNvPr id="117769" name="Check Box 9" descr="Checkbox zum ankreuzen" hidden="1">
              <a:extLst>
                <a:ext uri="{63B3BB69-23CF-44E3-9099-C40C66FF867C}">
                  <a14:compatExt spid="_x0000_s117769"/>
                </a:ext>
                <a:ext uri="{FF2B5EF4-FFF2-40B4-BE49-F238E27FC236}">
                  <a16:creationId xmlns:a16="http://schemas.microsoft.com/office/drawing/2014/main" id="{00000000-0008-0000-0200-00000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33</xdr:row>
          <xdr:rowOff>180975</xdr:rowOff>
        </xdr:from>
        <xdr:to>
          <xdr:col>22</xdr:col>
          <xdr:colOff>104775</xdr:colOff>
          <xdr:row>33</xdr:row>
          <xdr:rowOff>409575</xdr:rowOff>
        </xdr:to>
        <xdr:sp macro="" textlink="">
          <xdr:nvSpPr>
            <xdr:cNvPr id="117770" name="Check Box 10" descr="Checkbox zum ankreuzen" hidden="1">
              <a:extLst>
                <a:ext uri="{63B3BB69-23CF-44E3-9099-C40C66FF867C}">
                  <a14:compatExt spid="_x0000_s117770"/>
                </a:ext>
                <a:ext uri="{FF2B5EF4-FFF2-40B4-BE49-F238E27FC236}">
                  <a16:creationId xmlns:a16="http://schemas.microsoft.com/office/drawing/2014/main" id="{00000000-0008-0000-0200-00000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34</xdr:row>
          <xdr:rowOff>180975</xdr:rowOff>
        </xdr:from>
        <xdr:to>
          <xdr:col>22</xdr:col>
          <xdr:colOff>104775</xdr:colOff>
          <xdr:row>34</xdr:row>
          <xdr:rowOff>409575</xdr:rowOff>
        </xdr:to>
        <xdr:sp macro="" textlink="">
          <xdr:nvSpPr>
            <xdr:cNvPr id="117771" name="Check Box 11" descr="Checkbox zum ankreuzen" hidden="1">
              <a:extLst>
                <a:ext uri="{63B3BB69-23CF-44E3-9099-C40C66FF867C}">
                  <a14:compatExt spid="_x0000_s117771"/>
                </a:ext>
                <a:ext uri="{FF2B5EF4-FFF2-40B4-BE49-F238E27FC236}">
                  <a16:creationId xmlns:a16="http://schemas.microsoft.com/office/drawing/2014/main" id="{00000000-0008-0000-0200-00000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35</xdr:row>
          <xdr:rowOff>180975</xdr:rowOff>
        </xdr:from>
        <xdr:to>
          <xdr:col>22</xdr:col>
          <xdr:colOff>104775</xdr:colOff>
          <xdr:row>35</xdr:row>
          <xdr:rowOff>409575</xdr:rowOff>
        </xdr:to>
        <xdr:sp macro="" textlink="">
          <xdr:nvSpPr>
            <xdr:cNvPr id="117772" name="Check Box 12" descr="Checkbox zum ankreuzen" hidden="1">
              <a:extLst>
                <a:ext uri="{63B3BB69-23CF-44E3-9099-C40C66FF867C}">
                  <a14:compatExt spid="_x0000_s117772"/>
                </a:ext>
                <a:ext uri="{FF2B5EF4-FFF2-40B4-BE49-F238E27FC236}">
                  <a16:creationId xmlns:a16="http://schemas.microsoft.com/office/drawing/2014/main" id="{00000000-0008-0000-0200-00000C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36</xdr:row>
          <xdr:rowOff>180975</xdr:rowOff>
        </xdr:from>
        <xdr:to>
          <xdr:col>22</xdr:col>
          <xdr:colOff>104775</xdr:colOff>
          <xdr:row>36</xdr:row>
          <xdr:rowOff>409575</xdr:rowOff>
        </xdr:to>
        <xdr:sp macro="" textlink="">
          <xdr:nvSpPr>
            <xdr:cNvPr id="117773" name="Check Box 13" descr="Checkbox zum ankreuzen" hidden="1">
              <a:extLst>
                <a:ext uri="{63B3BB69-23CF-44E3-9099-C40C66FF867C}">
                  <a14:compatExt spid="_x0000_s117773"/>
                </a:ext>
                <a:ext uri="{FF2B5EF4-FFF2-40B4-BE49-F238E27FC236}">
                  <a16:creationId xmlns:a16="http://schemas.microsoft.com/office/drawing/2014/main" id="{00000000-0008-0000-0200-00000D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37</xdr:row>
          <xdr:rowOff>180975</xdr:rowOff>
        </xdr:from>
        <xdr:to>
          <xdr:col>22</xdr:col>
          <xdr:colOff>104775</xdr:colOff>
          <xdr:row>37</xdr:row>
          <xdr:rowOff>409575</xdr:rowOff>
        </xdr:to>
        <xdr:sp macro="" textlink="">
          <xdr:nvSpPr>
            <xdr:cNvPr id="117774" name="Check Box 14" descr="Checkbox zum ankreuzen" hidden="1">
              <a:extLst>
                <a:ext uri="{63B3BB69-23CF-44E3-9099-C40C66FF867C}">
                  <a14:compatExt spid="_x0000_s117774"/>
                </a:ext>
                <a:ext uri="{FF2B5EF4-FFF2-40B4-BE49-F238E27FC236}">
                  <a16:creationId xmlns:a16="http://schemas.microsoft.com/office/drawing/2014/main" id="{00000000-0008-0000-0200-00000E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38</xdr:row>
          <xdr:rowOff>180975</xdr:rowOff>
        </xdr:from>
        <xdr:to>
          <xdr:col>22</xdr:col>
          <xdr:colOff>104775</xdr:colOff>
          <xdr:row>38</xdr:row>
          <xdr:rowOff>409575</xdr:rowOff>
        </xdr:to>
        <xdr:sp macro="" textlink="">
          <xdr:nvSpPr>
            <xdr:cNvPr id="117775" name="Check Box 15" descr="Checkbox zum ankreuzen" hidden="1">
              <a:extLst>
                <a:ext uri="{63B3BB69-23CF-44E3-9099-C40C66FF867C}">
                  <a14:compatExt spid="_x0000_s117775"/>
                </a:ext>
                <a:ext uri="{FF2B5EF4-FFF2-40B4-BE49-F238E27FC236}">
                  <a16:creationId xmlns:a16="http://schemas.microsoft.com/office/drawing/2014/main" id="{00000000-0008-0000-0200-00000F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39</xdr:row>
          <xdr:rowOff>180975</xdr:rowOff>
        </xdr:from>
        <xdr:to>
          <xdr:col>22</xdr:col>
          <xdr:colOff>104775</xdr:colOff>
          <xdr:row>39</xdr:row>
          <xdr:rowOff>409575</xdr:rowOff>
        </xdr:to>
        <xdr:sp macro="" textlink="">
          <xdr:nvSpPr>
            <xdr:cNvPr id="117776" name="Check Box 16" descr="Checkbox zum ankreuzen" hidden="1">
              <a:extLst>
                <a:ext uri="{63B3BB69-23CF-44E3-9099-C40C66FF867C}">
                  <a14:compatExt spid="_x0000_s117776"/>
                </a:ext>
                <a:ext uri="{FF2B5EF4-FFF2-40B4-BE49-F238E27FC236}">
                  <a16:creationId xmlns:a16="http://schemas.microsoft.com/office/drawing/2014/main" id="{00000000-0008-0000-0200-000010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40</xdr:row>
          <xdr:rowOff>180975</xdr:rowOff>
        </xdr:from>
        <xdr:to>
          <xdr:col>22</xdr:col>
          <xdr:colOff>104775</xdr:colOff>
          <xdr:row>40</xdr:row>
          <xdr:rowOff>409575</xdr:rowOff>
        </xdr:to>
        <xdr:sp macro="" textlink="">
          <xdr:nvSpPr>
            <xdr:cNvPr id="117777" name="Check Box 17" descr="Checkbox zum ankreuzen" hidden="1">
              <a:extLst>
                <a:ext uri="{63B3BB69-23CF-44E3-9099-C40C66FF867C}">
                  <a14:compatExt spid="_x0000_s117777"/>
                </a:ext>
                <a:ext uri="{FF2B5EF4-FFF2-40B4-BE49-F238E27FC236}">
                  <a16:creationId xmlns:a16="http://schemas.microsoft.com/office/drawing/2014/main" id="{00000000-0008-0000-0200-00001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41</xdr:row>
          <xdr:rowOff>180975</xdr:rowOff>
        </xdr:from>
        <xdr:to>
          <xdr:col>22</xdr:col>
          <xdr:colOff>104775</xdr:colOff>
          <xdr:row>41</xdr:row>
          <xdr:rowOff>409575</xdr:rowOff>
        </xdr:to>
        <xdr:sp macro="" textlink="">
          <xdr:nvSpPr>
            <xdr:cNvPr id="117778" name="Check Box 18" descr="Checkbox zum ankreuzen" hidden="1">
              <a:extLst>
                <a:ext uri="{63B3BB69-23CF-44E3-9099-C40C66FF867C}">
                  <a14:compatExt spid="_x0000_s117778"/>
                </a:ext>
                <a:ext uri="{FF2B5EF4-FFF2-40B4-BE49-F238E27FC236}">
                  <a16:creationId xmlns:a16="http://schemas.microsoft.com/office/drawing/2014/main" id="{00000000-0008-0000-0200-00001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42</xdr:row>
          <xdr:rowOff>180975</xdr:rowOff>
        </xdr:from>
        <xdr:to>
          <xdr:col>22</xdr:col>
          <xdr:colOff>104775</xdr:colOff>
          <xdr:row>42</xdr:row>
          <xdr:rowOff>409575</xdr:rowOff>
        </xdr:to>
        <xdr:sp macro="" textlink="">
          <xdr:nvSpPr>
            <xdr:cNvPr id="117779" name="Check Box 19" descr="Checkbox zum ankreuzen" hidden="1">
              <a:extLst>
                <a:ext uri="{63B3BB69-23CF-44E3-9099-C40C66FF867C}">
                  <a14:compatExt spid="_x0000_s117779"/>
                </a:ext>
                <a:ext uri="{FF2B5EF4-FFF2-40B4-BE49-F238E27FC236}">
                  <a16:creationId xmlns:a16="http://schemas.microsoft.com/office/drawing/2014/main" id="{00000000-0008-0000-0200-00001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43</xdr:row>
          <xdr:rowOff>180975</xdr:rowOff>
        </xdr:from>
        <xdr:to>
          <xdr:col>22</xdr:col>
          <xdr:colOff>104775</xdr:colOff>
          <xdr:row>43</xdr:row>
          <xdr:rowOff>409575</xdr:rowOff>
        </xdr:to>
        <xdr:sp macro="" textlink="">
          <xdr:nvSpPr>
            <xdr:cNvPr id="117780" name="Check Box 20" descr="Checkbox zum ankreuzen" hidden="1">
              <a:extLst>
                <a:ext uri="{63B3BB69-23CF-44E3-9099-C40C66FF867C}">
                  <a14:compatExt spid="_x0000_s117780"/>
                </a:ext>
                <a:ext uri="{FF2B5EF4-FFF2-40B4-BE49-F238E27FC236}">
                  <a16:creationId xmlns:a16="http://schemas.microsoft.com/office/drawing/2014/main" id="{00000000-0008-0000-0200-00001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58</xdr:row>
          <xdr:rowOff>180975</xdr:rowOff>
        </xdr:from>
        <xdr:to>
          <xdr:col>22</xdr:col>
          <xdr:colOff>104775</xdr:colOff>
          <xdr:row>58</xdr:row>
          <xdr:rowOff>409575</xdr:rowOff>
        </xdr:to>
        <xdr:sp macro="" textlink="">
          <xdr:nvSpPr>
            <xdr:cNvPr id="117781" name="Check Box 21" descr="Checkbox zum ankreuzen" hidden="1">
              <a:extLst>
                <a:ext uri="{63B3BB69-23CF-44E3-9099-C40C66FF867C}">
                  <a14:compatExt spid="_x0000_s117781"/>
                </a:ext>
                <a:ext uri="{FF2B5EF4-FFF2-40B4-BE49-F238E27FC236}">
                  <a16:creationId xmlns:a16="http://schemas.microsoft.com/office/drawing/2014/main" id="{00000000-0008-0000-0200-00001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60</xdr:row>
          <xdr:rowOff>180975</xdr:rowOff>
        </xdr:from>
        <xdr:to>
          <xdr:col>22</xdr:col>
          <xdr:colOff>104775</xdr:colOff>
          <xdr:row>60</xdr:row>
          <xdr:rowOff>409575</xdr:rowOff>
        </xdr:to>
        <xdr:sp macro="" textlink="">
          <xdr:nvSpPr>
            <xdr:cNvPr id="117782" name="Check Box 22" descr="Checkbox zum ankreuzen" hidden="1">
              <a:extLst>
                <a:ext uri="{63B3BB69-23CF-44E3-9099-C40C66FF867C}">
                  <a14:compatExt spid="_x0000_s117782"/>
                </a:ext>
                <a:ext uri="{FF2B5EF4-FFF2-40B4-BE49-F238E27FC236}">
                  <a16:creationId xmlns:a16="http://schemas.microsoft.com/office/drawing/2014/main" id="{00000000-0008-0000-0200-00001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61</xdr:row>
          <xdr:rowOff>180975</xdr:rowOff>
        </xdr:from>
        <xdr:to>
          <xdr:col>22</xdr:col>
          <xdr:colOff>104775</xdr:colOff>
          <xdr:row>61</xdr:row>
          <xdr:rowOff>409575</xdr:rowOff>
        </xdr:to>
        <xdr:sp macro="" textlink="">
          <xdr:nvSpPr>
            <xdr:cNvPr id="117783" name="Check Box 23" descr="Checkbox zum ankreuzen" hidden="1">
              <a:extLst>
                <a:ext uri="{63B3BB69-23CF-44E3-9099-C40C66FF867C}">
                  <a14:compatExt spid="_x0000_s117783"/>
                </a:ext>
                <a:ext uri="{FF2B5EF4-FFF2-40B4-BE49-F238E27FC236}">
                  <a16:creationId xmlns:a16="http://schemas.microsoft.com/office/drawing/2014/main" id="{00000000-0008-0000-0200-00001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62</xdr:row>
          <xdr:rowOff>180975</xdr:rowOff>
        </xdr:from>
        <xdr:to>
          <xdr:col>22</xdr:col>
          <xdr:colOff>104775</xdr:colOff>
          <xdr:row>62</xdr:row>
          <xdr:rowOff>409575</xdr:rowOff>
        </xdr:to>
        <xdr:sp macro="" textlink="">
          <xdr:nvSpPr>
            <xdr:cNvPr id="117784" name="Check Box 24" descr="Checkbox zum ankreuzen" hidden="1">
              <a:extLst>
                <a:ext uri="{63B3BB69-23CF-44E3-9099-C40C66FF867C}">
                  <a14:compatExt spid="_x0000_s117784"/>
                </a:ext>
                <a:ext uri="{FF2B5EF4-FFF2-40B4-BE49-F238E27FC236}">
                  <a16:creationId xmlns:a16="http://schemas.microsoft.com/office/drawing/2014/main" id="{00000000-0008-0000-0200-000018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63</xdr:row>
          <xdr:rowOff>180975</xdr:rowOff>
        </xdr:from>
        <xdr:to>
          <xdr:col>22</xdr:col>
          <xdr:colOff>104775</xdr:colOff>
          <xdr:row>63</xdr:row>
          <xdr:rowOff>409575</xdr:rowOff>
        </xdr:to>
        <xdr:sp macro="" textlink="">
          <xdr:nvSpPr>
            <xdr:cNvPr id="117785" name="Check Box 25" descr="Checkbox zum ankreuzen" hidden="1">
              <a:extLst>
                <a:ext uri="{63B3BB69-23CF-44E3-9099-C40C66FF867C}">
                  <a14:compatExt spid="_x0000_s117785"/>
                </a:ext>
                <a:ext uri="{FF2B5EF4-FFF2-40B4-BE49-F238E27FC236}">
                  <a16:creationId xmlns:a16="http://schemas.microsoft.com/office/drawing/2014/main" id="{00000000-0008-0000-0200-00001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64</xdr:row>
          <xdr:rowOff>180975</xdr:rowOff>
        </xdr:from>
        <xdr:to>
          <xdr:col>22</xdr:col>
          <xdr:colOff>104775</xdr:colOff>
          <xdr:row>64</xdr:row>
          <xdr:rowOff>409575</xdr:rowOff>
        </xdr:to>
        <xdr:sp macro="" textlink="">
          <xdr:nvSpPr>
            <xdr:cNvPr id="117786" name="Check Box 26" descr="Checkbox zum ankreuzen" hidden="1">
              <a:extLst>
                <a:ext uri="{63B3BB69-23CF-44E3-9099-C40C66FF867C}">
                  <a14:compatExt spid="_x0000_s117786"/>
                </a:ext>
                <a:ext uri="{FF2B5EF4-FFF2-40B4-BE49-F238E27FC236}">
                  <a16:creationId xmlns:a16="http://schemas.microsoft.com/office/drawing/2014/main" id="{00000000-0008-0000-0200-00001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65</xdr:row>
          <xdr:rowOff>180975</xdr:rowOff>
        </xdr:from>
        <xdr:to>
          <xdr:col>22</xdr:col>
          <xdr:colOff>104775</xdr:colOff>
          <xdr:row>65</xdr:row>
          <xdr:rowOff>409575</xdr:rowOff>
        </xdr:to>
        <xdr:sp macro="" textlink="">
          <xdr:nvSpPr>
            <xdr:cNvPr id="117787" name="Check Box 27" descr="Checkbox zum ankreuzen" hidden="1">
              <a:extLst>
                <a:ext uri="{63B3BB69-23CF-44E3-9099-C40C66FF867C}">
                  <a14:compatExt spid="_x0000_s117787"/>
                </a:ext>
                <a:ext uri="{FF2B5EF4-FFF2-40B4-BE49-F238E27FC236}">
                  <a16:creationId xmlns:a16="http://schemas.microsoft.com/office/drawing/2014/main" id="{00000000-0008-0000-0200-00001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257175</xdr:colOff>
          <xdr:row>59</xdr:row>
          <xdr:rowOff>180975</xdr:rowOff>
        </xdr:from>
        <xdr:to>
          <xdr:col>22</xdr:col>
          <xdr:colOff>104775</xdr:colOff>
          <xdr:row>59</xdr:row>
          <xdr:rowOff>409575</xdr:rowOff>
        </xdr:to>
        <xdr:sp macro="" textlink="">
          <xdr:nvSpPr>
            <xdr:cNvPr id="117794" name="Check Box 34" descr="Checkbox zum ankreuzen" hidden="1">
              <a:extLst>
                <a:ext uri="{63B3BB69-23CF-44E3-9099-C40C66FF867C}">
                  <a14:compatExt spid="_x0000_s117794"/>
                </a:ext>
                <a:ext uri="{FF2B5EF4-FFF2-40B4-BE49-F238E27FC236}">
                  <a16:creationId xmlns:a16="http://schemas.microsoft.com/office/drawing/2014/main" id="{00000000-0008-0000-0200-00002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80</xdr:row>
          <xdr:rowOff>257175</xdr:rowOff>
        </xdr:from>
        <xdr:to>
          <xdr:col>15</xdr:col>
          <xdr:colOff>142875</xdr:colOff>
          <xdr:row>80</xdr:row>
          <xdr:rowOff>457200</xdr:rowOff>
        </xdr:to>
        <xdr:sp macro="" textlink="">
          <xdr:nvSpPr>
            <xdr:cNvPr id="117796" name="Check Box 36" descr="Checkbox zum ankreuzen" hidden="1">
              <a:extLst>
                <a:ext uri="{63B3BB69-23CF-44E3-9099-C40C66FF867C}">
                  <a14:compatExt spid="_x0000_s117796"/>
                </a:ext>
                <a:ext uri="{FF2B5EF4-FFF2-40B4-BE49-F238E27FC236}">
                  <a16:creationId xmlns:a16="http://schemas.microsoft.com/office/drawing/2014/main" id="{00000000-0008-0000-0200-00002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220473</xdr:colOff>
      <xdr:row>95</xdr:row>
      <xdr:rowOff>180975</xdr:rowOff>
    </xdr:from>
    <xdr:to>
      <xdr:col>23</xdr:col>
      <xdr:colOff>269830</xdr:colOff>
      <xdr:row>98</xdr:row>
      <xdr:rowOff>172317</xdr:rowOff>
    </xdr:to>
    <xdr:sp macro="" textlink="">
      <xdr:nvSpPr>
        <xdr:cNvPr id="6" name="Arrow: Right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6954648" y="27993975"/>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14</xdr:col>
      <xdr:colOff>314325</xdr:colOff>
      <xdr:row>95</xdr:row>
      <xdr:rowOff>181350</xdr:rowOff>
    </xdr:from>
    <xdr:to>
      <xdr:col>18</xdr:col>
      <xdr:colOff>21314</xdr:colOff>
      <xdr:row>98</xdr:row>
      <xdr:rowOff>171941</xdr:rowOff>
    </xdr:to>
    <xdr:grpSp>
      <xdr:nvGrpSpPr>
        <xdr:cNvPr id="7" name="Group 6">
          <a:hlinkClick xmlns:r="http://schemas.openxmlformats.org/officeDocument/2006/relationships" r:id="rId2"/>
          <a:extLst>
            <a:ext uri="{FF2B5EF4-FFF2-40B4-BE49-F238E27FC236}">
              <a16:creationId xmlns:a16="http://schemas.microsoft.com/office/drawing/2014/main" id="{00000000-0008-0000-0200-000007000000}"/>
            </a:ext>
            <a:ext uri="{C183D7F6-B498-43B3-948B-1728B52AA6E4}">
              <adec:decorative xmlns="" xmlns:adec="http://schemas.microsoft.com/office/drawing/2017/decorative" val="1"/>
            </a:ext>
          </a:extLst>
        </xdr:cNvPr>
        <xdr:cNvGrpSpPr/>
      </xdr:nvGrpSpPr>
      <xdr:grpSpPr>
        <a:xfrm>
          <a:off x="5114925" y="33776025"/>
          <a:ext cx="1154789" cy="676391"/>
          <a:chOff x="3090764" y="19405772"/>
          <a:chExt cx="1065600" cy="666000"/>
        </a:xfrm>
        <a:solidFill>
          <a:schemeClr val="accent1"/>
        </a:solidFill>
      </xdr:grpSpPr>
      <xdr:sp macro="" textlink="">
        <xdr:nvSpPr>
          <xdr:cNvPr id="8" name="Arrow: Right 7">
            <a:extLst>
              <a:ext uri="{FF2B5EF4-FFF2-40B4-BE49-F238E27FC236}">
                <a16:creationId xmlns:a16="http://schemas.microsoft.com/office/drawing/2014/main" id="{00000000-0008-0000-0200-000008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9" name="Rectangle 8">
            <a:extLst>
              <a:ext uri="{FF2B5EF4-FFF2-40B4-BE49-F238E27FC236}">
                <a16:creationId xmlns:a16="http://schemas.microsoft.com/office/drawing/2014/main" id="{00000000-0008-0000-0200-000009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1398</xdr:colOff>
      <xdr:row>66</xdr:row>
      <xdr:rowOff>0</xdr:rowOff>
    </xdr:from>
    <xdr:to>
      <xdr:col>31</xdr:col>
      <xdr:colOff>203155</xdr:colOff>
      <xdr:row>68</xdr:row>
      <xdr:rowOff>219942</xdr:rowOff>
    </xdr:to>
    <xdr:sp macro="" textlink="">
      <xdr:nvSpPr>
        <xdr:cNvPr id="6" name="Arrow: Right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5916423" y="11296650"/>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18</xdr:col>
      <xdr:colOff>9525</xdr:colOff>
      <xdr:row>66</xdr:row>
      <xdr:rowOff>375</xdr:rowOff>
    </xdr:from>
    <xdr:to>
      <xdr:col>22</xdr:col>
      <xdr:colOff>211814</xdr:colOff>
      <xdr:row>68</xdr:row>
      <xdr:rowOff>219566</xdr:rowOff>
    </xdr:to>
    <xdr:grpSp>
      <xdr:nvGrpSpPr>
        <xdr:cNvPr id="7" name="Group 6">
          <a:hlinkClick xmlns:r="http://schemas.openxmlformats.org/officeDocument/2006/relationships" r:id="rId2"/>
          <a:extLst>
            <a:ext uri="{FF2B5EF4-FFF2-40B4-BE49-F238E27FC236}">
              <a16:creationId xmlns:a16="http://schemas.microsoft.com/office/drawing/2014/main" id="{00000000-0008-0000-0300-000007000000}"/>
            </a:ext>
            <a:ext uri="{C183D7F6-B498-43B3-948B-1728B52AA6E4}">
              <adec:decorative xmlns="" xmlns:adec="http://schemas.microsoft.com/office/drawing/2017/decorative" val="1"/>
            </a:ext>
          </a:extLst>
        </xdr:cNvPr>
        <xdr:cNvGrpSpPr/>
      </xdr:nvGrpSpPr>
      <xdr:grpSpPr>
        <a:xfrm>
          <a:off x="4124325" y="15268950"/>
          <a:ext cx="1116689" cy="676391"/>
          <a:chOff x="3090764" y="19405772"/>
          <a:chExt cx="1065600" cy="666000"/>
        </a:xfrm>
        <a:solidFill>
          <a:schemeClr val="accent1"/>
        </a:solidFill>
      </xdr:grpSpPr>
      <xdr:sp macro="" textlink="">
        <xdr:nvSpPr>
          <xdr:cNvPr id="8" name="Arrow: Right 7">
            <a:extLst>
              <a:ext uri="{FF2B5EF4-FFF2-40B4-BE49-F238E27FC236}">
                <a16:creationId xmlns:a16="http://schemas.microsoft.com/office/drawing/2014/main" id="{00000000-0008-0000-0300-000008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9" name="Rectangle 8">
            <a:extLst>
              <a:ext uri="{FF2B5EF4-FFF2-40B4-BE49-F238E27FC236}">
                <a16:creationId xmlns:a16="http://schemas.microsoft.com/office/drawing/2014/main" id="{00000000-0008-0000-0300-000009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3519298</xdr:colOff>
      <xdr:row>75</xdr:row>
      <xdr:rowOff>190500</xdr:rowOff>
    </xdr:from>
    <xdr:to>
      <xdr:col>6</xdr:col>
      <xdr:colOff>946105</xdr:colOff>
      <xdr:row>78</xdr:row>
      <xdr:rowOff>169142</xdr:rowOff>
    </xdr:to>
    <xdr:sp macro="" textlink="">
      <xdr:nvSpPr>
        <xdr:cNvPr id="6" name="Arrow: Right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6980048" y="17441333"/>
          <a:ext cx="1078057" cy="677142"/>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5</xdr:col>
      <xdr:colOff>1555750</xdr:colOff>
      <xdr:row>75</xdr:row>
      <xdr:rowOff>190875</xdr:rowOff>
    </xdr:from>
    <xdr:to>
      <xdr:col>5</xdr:col>
      <xdr:colOff>2634339</xdr:colOff>
      <xdr:row>78</xdr:row>
      <xdr:rowOff>168766</xdr:rowOff>
    </xdr:to>
    <xdr:grpSp>
      <xdr:nvGrpSpPr>
        <xdr:cNvPr id="7" name="Group 6">
          <a:hlinkClick xmlns:r="http://schemas.openxmlformats.org/officeDocument/2006/relationships" r:id="rId2"/>
          <a:extLst>
            <a:ext uri="{FF2B5EF4-FFF2-40B4-BE49-F238E27FC236}">
              <a16:creationId xmlns:a16="http://schemas.microsoft.com/office/drawing/2014/main" id="{00000000-0008-0000-0400-000007000000}"/>
            </a:ext>
            <a:ext uri="{C183D7F6-B498-43B3-948B-1728B52AA6E4}">
              <adec:decorative xmlns="" xmlns:adec="http://schemas.microsoft.com/office/drawing/2017/decorative" val="1"/>
            </a:ext>
          </a:extLst>
        </xdr:cNvPr>
        <xdr:cNvGrpSpPr/>
      </xdr:nvGrpSpPr>
      <xdr:grpSpPr>
        <a:xfrm>
          <a:off x="5184775" y="23422350"/>
          <a:ext cx="1078589" cy="663691"/>
          <a:chOff x="3090764" y="19405772"/>
          <a:chExt cx="1065600" cy="666000"/>
        </a:xfrm>
        <a:solidFill>
          <a:schemeClr val="accent1"/>
        </a:solidFill>
      </xdr:grpSpPr>
      <xdr:sp macro="" textlink="">
        <xdr:nvSpPr>
          <xdr:cNvPr id="8" name="Arrow: Right 7">
            <a:extLst>
              <a:ext uri="{FF2B5EF4-FFF2-40B4-BE49-F238E27FC236}">
                <a16:creationId xmlns:a16="http://schemas.microsoft.com/office/drawing/2014/main" id="{00000000-0008-0000-0400-000008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9" name="Rectangle 8">
            <a:extLst>
              <a:ext uri="{FF2B5EF4-FFF2-40B4-BE49-F238E27FC236}">
                <a16:creationId xmlns:a16="http://schemas.microsoft.com/office/drawing/2014/main" id="{00000000-0008-0000-0400-000009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129887</xdr:colOff>
      <xdr:row>67</xdr:row>
      <xdr:rowOff>199533</xdr:rowOff>
    </xdr:from>
    <xdr:to>
      <xdr:col>27</xdr:col>
      <xdr:colOff>112569</xdr:colOff>
      <xdr:row>70</xdr:row>
      <xdr:rowOff>190533</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949537" y="20554458"/>
          <a:ext cx="1078057" cy="676800"/>
        </a:xfrm>
        <a:prstGeom prst="rightArrow">
          <a:avLst/>
        </a:prstGeom>
        <a:solidFill>
          <a:schemeClr val="accent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Weiter</a:t>
          </a:r>
        </a:p>
      </xdr:txBody>
    </xdr:sp>
    <xdr:clientData/>
  </xdr:twoCellAnchor>
  <xdr:twoCellAnchor>
    <xdr:from>
      <xdr:col>13</xdr:col>
      <xdr:colOff>138014</xdr:colOff>
      <xdr:row>67</xdr:row>
      <xdr:rowOff>199908</xdr:rowOff>
    </xdr:from>
    <xdr:to>
      <xdr:col>18</xdr:col>
      <xdr:colOff>121228</xdr:colOff>
      <xdr:row>70</xdr:row>
      <xdr:rowOff>190908</xdr:rowOff>
    </xdr:to>
    <xdr:grpSp>
      <xdr:nvGrpSpPr>
        <xdr:cNvPr id="3" name="Group 2">
          <a:hlinkClick xmlns:r="http://schemas.openxmlformats.org/officeDocument/2006/relationships" r:id="rId2"/>
          <a:extLst>
            <a:ext uri="{FF2B5EF4-FFF2-40B4-BE49-F238E27FC236}">
              <a16:creationId xmlns:a16="http://schemas.microsoft.com/office/drawing/2014/main" id="{00000000-0008-0000-0500-000003000000}"/>
            </a:ext>
            <a:ext uri="{C183D7F6-B498-43B3-948B-1728B52AA6E4}">
              <adec:decorative xmlns="" xmlns:adec="http://schemas.microsoft.com/office/drawing/2017/decorative" val="1"/>
            </a:ext>
          </a:extLst>
        </xdr:cNvPr>
        <xdr:cNvGrpSpPr/>
      </xdr:nvGrpSpPr>
      <xdr:grpSpPr>
        <a:xfrm>
          <a:off x="3109814" y="20297658"/>
          <a:ext cx="1126214" cy="676800"/>
          <a:chOff x="3090764" y="19405772"/>
          <a:chExt cx="1065600" cy="666000"/>
        </a:xfrm>
        <a:solidFill>
          <a:schemeClr val="accent1"/>
        </a:solidFill>
      </xdr:grpSpPr>
      <xdr:sp macro="" textlink="">
        <xdr:nvSpPr>
          <xdr:cNvPr id="4" name="Arrow: Right 3">
            <a:extLst>
              <a:ext uri="{FF2B5EF4-FFF2-40B4-BE49-F238E27FC236}">
                <a16:creationId xmlns:a16="http://schemas.microsoft.com/office/drawing/2014/main" id="{00000000-0008-0000-0500-000004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Rectangle 4">
            <a:extLst>
              <a:ext uri="{FF2B5EF4-FFF2-40B4-BE49-F238E27FC236}">
                <a16:creationId xmlns:a16="http://schemas.microsoft.com/office/drawing/2014/main" id="{00000000-0008-0000-0500-000005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36</xdr:col>
          <xdr:colOff>28575</xdr:colOff>
          <xdr:row>15</xdr:row>
          <xdr:rowOff>76200</xdr:rowOff>
        </xdr:from>
        <xdr:to>
          <xdr:col>37</xdr:col>
          <xdr:colOff>0</xdr:colOff>
          <xdr:row>15</xdr:row>
          <xdr:rowOff>295275</xdr:rowOff>
        </xdr:to>
        <xdr:sp macro="" textlink="">
          <xdr:nvSpPr>
            <xdr:cNvPr id="109571" name="Check Box 3" descr="Checkbox zum ankreuzen" hidden="1">
              <a:extLst>
                <a:ext uri="{63B3BB69-23CF-44E3-9099-C40C66FF867C}">
                  <a14:compatExt spid="_x0000_s109571"/>
                </a:ext>
                <a:ext uri="{FF2B5EF4-FFF2-40B4-BE49-F238E27FC236}">
                  <a16:creationId xmlns:a16="http://schemas.microsoft.com/office/drawing/2014/main" id="{00000000-0008-0000-0500-000003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xdr:row>
          <xdr:rowOff>76200</xdr:rowOff>
        </xdr:from>
        <xdr:to>
          <xdr:col>37</xdr:col>
          <xdr:colOff>0</xdr:colOff>
          <xdr:row>7</xdr:row>
          <xdr:rowOff>295275</xdr:rowOff>
        </xdr:to>
        <xdr:sp macro="" textlink="">
          <xdr:nvSpPr>
            <xdr:cNvPr id="109572" name="Check Box 4" descr="Checkbox zum ankreuzen" hidden="1">
              <a:extLst>
                <a:ext uri="{63B3BB69-23CF-44E3-9099-C40C66FF867C}">
                  <a14:compatExt spid="_x0000_s109572"/>
                </a:ext>
                <a:ext uri="{FF2B5EF4-FFF2-40B4-BE49-F238E27FC236}">
                  <a16:creationId xmlns:a16="http://schemas.microsoft.com/office/drawing/2014/main" id="{00000000-0008-0000-0500-000004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9</xdr:row>
          <xdr:rowOff>76200</xdr:rowOff>
        </xdr:from>
        <xdr:to>
          <xdr:col>37</xdr:col>
          <xdr:colOff>0</xdr:colOff>
          <xdr:row>9</xdr:row>
          <xdr:rowOff>295275</xdr:rowOff>
        </xdr:to>
        <xdr:sp macro="" textlink="">
          <xdr:nvSpPr>
            <xdr:cNvPr id="109573" name="Check Box 5" descr="Checkbox zum ankreuzen" hidden="1">
              <a:extLst>
                <a:ext uri="{63B3BB69-23CF-44E3-9099-C40C66FF867C}">
                  <a14:compatExt spid="_x0000_s109573"/>
                </a:ext>
                <a:ext uri="{FF2B5EF4-FFF2-40B4-BE49-F238E27FC236}">
                  <a16:creationId xmlns:a16="http://schemas.microsoft.com/office/drawing/2014/main" id="{00000000-0008-0000-0500-000005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29</xdr:row>
          <xdr:rowOff>85725</xdr:rowOff>
        </xdr:from>
        <xdr:to>
          <xdr:col>36</xdr:col>
          <xdr:colOff>200025</xdr:colOff>
          <xdr:row>29</xdr:row>
          <xdr:rowOff>276225</xdr:rowOff>
        </xdr:to>
        <xdr:sp macro="" textlink="">
          <xdr:nvSpPr>
            <xdr:cNvPr id="109582" name="Option Button 14" descr="Checkbox zum ankreuzen" hidden="1">
              <a:extLst>
                <a:ext uri="{63B3BB69-23CF-44E3-9099-C40C66FF867C}">
                  <a14:compatExt spid="_x0000_s109582"/>
                </a:ext>
                <a:ext uri="{FF2B5EF4-FFF2-40B4-BE49-F238E27FC236}">
                  <a16:creationId xmlns:a16="http://schemas.microsoft.com/office/drawing/2014/main" id="{00000000-0008-0000-0500-00000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30</xdr:row>
          <xdr:rowOff>104775</xdr:rowOff>
        </xdr:from>
        <xdr:to>
          <xdr:col>36</xdr:col>
          <xdr:colOff>200025</xdr:colOff>
          <xdr:row>30</xdr:row>
          <xdr:rowOff>295275</xdr:rowOff>
        </xdr:to>
        <xdr:sp macro="" textlink="">
          <xdr:nvSpPr>
            <xdr:cNvPr id="109583" name="Option Button 15" descr="Button zum ankreuzen" hidden="1">
              <a:extLst>
                <a:ext uri="{63B3BB69-23CF-44E3-9099-C40C66FF867C}">
                  <a14:compatExt spid="_x0000_s109583"/>
                </a:ext>
                <a:ext uri="{FF2B5EF4-FFF2-40B4-BE49-F238E27FC236}">
                  <a16:creationId xmlns:a16="http://schemas.microsoft.com/office/drawing/2014/main" id="{00000000-0008-0000-0500-00000F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48</xdr:row>
          <xdr:rowOff>180975</xdr:rowOff>
        </xdr:from>
        <xdr:to>
          <xdr:col>37</xdr:col>
          <xdr:colOff>0</xdr:colOff>
          <xdr:row>48</xdr:row>
          <xdr:rowOff>409575</xdr:rowOff>
        </xdr:to>
        <xdr:sp macro="" textlink="">
          <xdr:nvSpPr>
            <xdr:cNvPr id="109592" name="Check Box 24" descr="Checkbox zum ankreuzen" hidden="1">
              <a:extLst>
                <a:ext uri="{63B3BB69-23CF-44E3-9099-C40C66FF867C}">
                  <a14:compatExt spid="_x0000_s109592"/>
                </a:ext>
                <a:ext uri="{FF2B5EF4-FFF2-40B4-BE49-F238E27FC236}">
                  <a16:creationId xmlns:a16="http://schemas.microsoft.com/office/drawing/2014/main" id="{00000000-0008-0000-0500-000018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50</xdr:row>
          <xdr:rowOff>180975</xdr:rowOff>
        </xdr:from>
        <xdr:to>
          <xdr:col>37</xdr:col>
          <xdr:colOff>0</xdr:colOff>
          <xdr:row>50</xdr:row>
          <xdr:rowOff>381000</xdr:rowOff>
        </xdr:to>
        <xdr:sp macro="" textlink="">
          <xdr:nvSpPr>
            <xdr:cNvPr id="109593" name="Check Box 25" descr="Checkbox zum ankreuzen" hidden="1">
              <a:extLst>
                <a:ext uri="{63B3BB69-23CF-44E3-9099-C40C66FF867C}">
                  <a14:compatExt spid="_x0000_s109593"/>
                </a:ext>
                <a:ext uri="{FF2B5EF4-FFF2-40B4-BE49-F238E27FC236}">
                  <a16:creationId xmlns:a16="http://schemas.microsoft.com/office/drawing/2014/main" id="{00000000-0008-0000-0500-000019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52</xdr:row>
          <xdr:rowOff>180975</xdr:rowOff>
        </xdr:from>
        <xdr:to>
          <xdr:col>37</xdr:col>
          <xdr:colOff>0</xdr:colOff>
          <xdr:row>52</xdr:row>
          <xdr:rowOff>390525</xdr:rowOff>
        </xdr:to>
        <xdr:sp macro="" textlink="">
          <xdr:nvSpPr>
            <xdr:cNvPr id="109594" name="Check Box 26" descr="Checkbox zum ankreuzen" hidden="1">
              <a:extLst>
                <a:ext uri="{63B3BB69-23CF-44E3-9099-C40C66FF867C}">
                  <a14:compatExt spid="_x0000_s109594"/>
                </a:ext>
                <a:ext uri="{FF2B5EF4-FFF2-40B4-BE49-F238E27FC236}">
                  <a16:creationId xmlns:a16="http://schemas.microsoft.com/office/drawing/2014/main" id="{00000000-0008-0000-0500-00001A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54</xdr:row>
          <xdr:rowOff>180975</xdr:rowOff>
        </xdr:from>
        <xdr:to>
          <xdr:col>37</xdr:col>
          <xdr:colOff>0</xdr:colOff>
          <xdr:row>54</xdr:row>
          <xdr:rowOff>409575</xdr:rowOff>
        </xdr:to>
        <xdr:sp macro="" textlink="">
          <xdr:nvSpPr>
            <xdr:cNvPr id="109595" name="Check Box 27" descr="Checkbox zum ankreuzen" hidden="1">
              <a:extLst>
                <a:ext uri="{63B3BB69-23CF-44E3-9099-C40C66FF867C}">
                  <a14:compatExt spid="_x0000_s109595"/>
                </a:ext>
                <a:ext uri="{FF2B5EF4-FFF2-40B4-BE49-F238E27FC236}">
                  <a16:creationId xmlns:a16="http://schemas.microsoft.com/office/drawing/2014/main" id="{00000000-0008-0000-0500-00001B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56</xdr:row>
          <xdr:rowOff>190500</xdr:rowOff>
        </xdr:from>
        <xdr:to>
          <xdr:col>37</xdr:col>
          <xdr:colOff>0</xdr:colOff>
          <xdr:row>56</xdr:row>
          <xdr:rowOff>409575</xdr:rowOff>
        </xdr:to>
        <xdr:sp macro="" textlink="">
          <xdr:nvSpPr>
            <xdr:cNvPr id="109596" name="Check Box 28" descr="Checkbox zum ankreuzen" hidden="1">
              <a:extLst>
                <a:ext uri="{63B3BB69-23CF-44E3-9099-C40C66FF867C}">
                  <a14:compatExt spid="_x0000_s109596"/>
                </a:ext>
                <a:ext uri="{FF2B5EF4-FFF2-40B4-BE49-F238E27FC236}">
                  <a16:creationId xmlns:a16="http://schemas.microsoft.com/office/drawing/2014/main" id="{00000000-0008-0000-0500-00001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58</xdr:row>
          <xdr:rowOff>190500</xdr:rowOff>
        </xdr:from>
        <xdr:to>
          <xdr:col>37</xdr:col>
          <xdr:colOff>0</xdr:colOff>
          <xdr:row>58</xdr:row>
          <xdr:rowOff>409575</xdr:rowOff>
        </xdr:to>
        <xdr:sp macro="" textlink="">
          <xdr:nvSpPr>
            <xdr:cNvPr id="109597" name="Check Box 29" descr="Checkbox zum ankreuzen" hidden="1">
              <a:extLst>
                <a:ext uri="{63B3BB69-23CF-44E3-9099-C40C66FF867C}">
                  <a14:compatExt spid="_x0000_s109597"/>
                </a:ext>
                <a:ext uri="{FF2B5EF4-FFF2-40B4-BE49-F238E27FC236}">
                  <a16:creationId xmlns:a16="http://schemas.microsoft.com/office/drawing/2014/main" id="{00000000-0008-0000-0500-00001D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29</xdr:row>
          <xdr:rowOff>66675</xdr:rowOff>
        </xdr:from>
        <xdr:to>
          <xdr:col>37</xdr:col>
          <xdr:colOff>66675</xdr:colOff>
          <xdr:row>30</xdr:row>
          <xdr:rowOff>342900</xdr:rowOff>
        </xdr:to>
        <xdr:sp macro="" textlink="">
          <xdr:nvSpPr>
            <xdr:cNvPr id="109587" name="Group Box 19" descr="Checkbox zum ankreuzen" hidden="1">
              <a:extLst>
                <a:ext uri="{63B3BB69-23CF-44E3-9099-C40C66FF867C}">
                  <a14:compatExt spid="_x0000_s109587"/>
                </a:ext>
                <a:ext uri="{FF2B5EF4-FFF2-40B4-BE49-F238E27FC236}">
                  <a16:creationId xmlns:a16="http://schemas.microsoft.com/office/drawing/2014/main" id="{00000000-0008-0000-0500-000013A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13</xdr:row>
          <xdr:rowOff>76200</xdr:rowOff>
        </xdr:from>
        <xdr:to>
          <xdr:col>37</xdr:col>
          <xdr:colOff>0</xdr:colOff>
          <xdr:row>13</xdr:row>
          <xdr:rowOff>295275</xdr:rowOff>
        </xdr:to>
        <xdr:sp macro="" textlink="">
          <xdr:nvSpPr>
            <xdr:cNvPr id="109618" name="Check Box 50" descr="Checkbox zum ankreuzen" hidden="1">
              <a:extLst>
                <a:ext uri="{63B3BB69-23CF-44E3-9099-C40C66FF867C}">
                  <a14:compatExt spid="_x0000_s109618"/>
                </a:ext>
                <a:ext uri="{FF2B5EF4-FFF2-40B4-BE49-F238E27FC236}">
                  <a16:creationId xmlns:a16="http://schemas.microsoft.com/office/drawing/2014/main" id="{00000000-0008-0000-0500-000032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11</xdr:row>
          <xdr:rowOff>104775</xdr:rowOff>
        </xdr:from>
        <xdr:to>
          <xdr:col>37</xdr:col>
          <xdr:colOff>0</xdr:colOff>
          <xdr:row>11</xdr:row>
          <xdr:rowOff>333375</xdr:rowOff>
        </xdr:to>
        <xdr:sp macro="" textlink="">
          <xdr:nvSpPr>
            <xdr:cNvPr id="109660" name="Check Box 92" descr="Checkbox zum ankreuzen" hidden="1">
              <a:extLst>
                <a:ext uri="{63B3BB69-23CF-44E3-9099-C40C66FF867C}">
                  <a14:compatExt spid="_x0000_s109660"/>
                </a:ext>
                <a:ext uri="{FF2B5EF4-FFF2-40B4-BE49-F238E27FC236}">
                  <a16:creationId xmlns:a16="http://schemas.microsoft.com/office/drawing/2014/main" id="{00000000-0008-0000-0500-00005C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60</xdr:row>
          <xdr:rowOff>161925</xdr:rowOff>
        </xdr:from>
        <xdr:to>
          <xdr:col>37</xdr:col>
          <xdr:colOff>0</xdr:colOff>
          <xdr:row>60</xdr:row>
          <xdr:rowOff>381000</xdr:rowOff>
        </xdr:to>
        <xdr:sp macro="" textlink="">
          <xdr:nvSpPr>
            <xdr:cNvPr id="109662" name="Check Box 94" descr="Checkbox zum ankreuzen" hidden="1">
              <a:extLst>
                <a:ext uri="{63B3BB69-23CF-44E3-9099-C40C66FF867C}">
                  <a14:compatExt spid="_x0000_s109662"/>
                </a:ext>
                <a:ext uri="{FF2B5EF4-FFF2-40B4-BE49-F238E27FC236}">
                  <a16:creationId xmlns:a16="http://schemas.microsoft.com/office/drawing/2014/main" id="{00000000-0008-0000-0500-00005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xdr:row>
          <xdr:rowOff>76200</xdr:rowOff>
        </xdr:from>
        <xdr:to>
          <xdr:col>37</xdr:col>
          <xdr:colOff>0</xdr:colOff>
          <xdr:row>17</xdr:row>
          <xdr:rowOff>295275</xdr:rowOff>
        </xdr:to>
        <xdr:sp macro="" textlink="">
          <xdr:nvSpPr>
            <xdr:cNvPr id="109664" name="Check Box 96" descr="Checkbox zum ankreuzen" hidden="1">
              <a:extLst>
                <a:ext uri="{63B3BB69-23CF-44E3-9099-C40C66FF867C}">
                  <a14:compatExt spid="_x0000_s109664"/>
                </a:ext>
                <a:ext uri="{FF2B5EF4-FFF2-40B4-BE49-F238E27FC236}">
                  <a16:creationId xmlns:a16="http://schemas.microsoft.com/office/drawing/2014/main" id="{00000000-0008-0000-0500-000060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19</xdr:row>
          <xdr:rowOff>76200</xdr:rowOff>
        </xdr:from>
        <xdr:to>
          <xdr:col>37</xdr:col>
          <xdr:colOff>0</xdr:colOff>
          <xdr:row>19</xdr:row>
          <xdr:rowOff>295275</xdr:rowOff>
        </xdr:to>
        <xdr:sp macro="" textlink="">
          <xdr:nvSpPr>
            <xdr:cNvPr id="109678" name="Check Box 110" descr="Checkbox zum ankreuzen" hidden="1">
              <a:extLst>
                <a:ext uri="{63B3BB69-23CF-44E3-9099-C40C66FF867C}">
                  <a14:compatExt spid="_x0000_s109678"/>
                </a:ext>
                <a:ext uri="{FF2B5EF4-FFF2-40B4-BE49-F238E27FC236}">
                  <a16:creationId xmlns:a16="http://schemas.microsoft.com/office/drawing/2014/main" id="{00000000-0008-0000-0500-00006E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13</xdr:col>
      <xdr:colOff>138014</xdr:colOff>
      <xdr:row>58</xdr:row>
      <xdr:rowOff>130511</xdr:rowOff>
    </xdr:from>
    <xdr:to>
      <xdr:col>18</xdr:col>
      <xdr:colOff>121228</xdr:colOff>
      <xdr:row>61</xdr:row>
      <xdr:rowOff>121511</xdr:rowOff>
    </xdr:to>
    <xdr:grpSp>
      <xdr:nvGrpSpPr>
        <xdr:cNvPr id="3" name="Group 2">
          <a:hlinkClick xmlns:r="http://schemas.openxmlformats.org/officeDocument/2006/relationships" r:id="rId1"/>
          <a:extLst>
            <a:ext uri="{FF2B5EF4-FFF2-40B4-BE49-F238E27FC236}">
              <a16:creationId xmlns:a16="http://schemas.microsoft.com/office/drawing/2014/main" id="{00000000-0008-0000-0600-000003000000}"/>
            </a:ext>
            <a:ext uri="{C183D7F6-B498-43B3-948B-1728B52AA6E4}">
              <adec:decorative xmlns="" xmlns:adec="http://schemas.microsoft.com/office/drawing/2017/decorative" val="1"/>
            </a:ext>
          </a:extLst>
        </xdr:cNvPr>
        <xdr:cNvGrpSpPr/>
      </xdr:nvGrpSpPr>
      <xdr:grpSpPr>
        <a:xfrm>
          <a:off x="3109814" y="16713536"/>
          <a:ext cx="1126214" cy="676800"/>
          <a:chOff x="3090764" y="19405772"/>
          <a:chExt cx="1065600" cy="666000"/>
        </a:xfrm>
        <a:solidFill>
          <a:schemeClr val="accent1"/>
        </a:solidFill>
      </xdr:grpSpPr>
      <xdr:sp macro="" textlink="">
        <xdr:nvSpPr>
          <xdr:cNvPr id="4" name="Arrow: Right 3">
            <a:extLst>
              <a:ext uri="{FF2B5EF4-FFF2-40B4-BE49-F238E27FC236}">
                <a16:creationId xmlns:a16="http://schemas.microsoft.com/office/drawing/2014/main" id="{00000000-0008-0000-0600-000004000000}"/>
              </a:ext>
            </a:extLst>
          </xdr:cNvPr>
          <xdr:cNvSpPr/>
        </xdr:nvSpPr>
        <xdr:spPr>
          <a:xfrm rot="10800000">
            <a:off x="3090764" y="19405772"/>
            <a:ext cx="1065600" cy="666000"/>
          </a:xfrm>
          <a:prstGeom prst="rightArrow">
            <a:avLst/>
          </a:prstGeom>
          <a:grp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sp macro="" textlink="">
        <xdr:nvSpPr>
          <xdr:cNvPr id="5" name="Rectangle 4">
            <a:extLst>
              <a:ext uri="{FF2B5EF4-FFF2-40B4-BE49-F238E27FC236}">
                <a16:creationId xmlns:a16="http://schemas.microsoft.com/office/drawing/2014/main" id="{00000000-0008-0000-0600-000005000000}"/>
              </a:ext>
            </a:extLst>
          </xdr:cNvPr>
          <xdr:cNvSpPr/>
        </xdr:nvSpPr>
        <xdr:spPr>
          <a:xfrm>
            <a:off x="3463635" y="19604182"/>
            <a:ext cx="632113" cy="225136"/>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bg1"/>
                </a:solidFill>
              </a:rPr>
              <a:t>Zurück</a:t>
            </a:r>
          </a:p>
        </xdr:txBody>
      </xdr:sp>
    </xdr:grpSp>
    <xdr:clientData/>
  </xdr:twoCellAnchor>
  <mc:AlternateContent xmlns:mc="http://schemas.openxmlformats.org/markup-compatibility/2006">
    <mc:Choice xmlns:a14="http://schemas.microsoft.com/office/drawing/2010/main" Requires="a14">
      <xdr:twoCellAnchor editAs="oneCell">
        <xdr:from>
          <xdr:col>35</xdr:col>
          <xdr:colOff>66675</xdr:colOff>
          <xdr:row>48</xdr:row>
          <xdr:rowOff>0</xdr:rowOff>
        </xdr:from>
        <xdr:to>
          <xdr:col>37</xdr:col>
          <xdr:colOff>104775</xdr:colOff>
          <xdr:row>53</xdr:row>
          <xdr:rowOff>1066800</xdr:rowOff>
        </xdr:to>
        <xdr:sp macro="" textlink="">
          <xdr:nvSpPr>
            <xdr:cNvPr id="167967" name="Group Box 31" descr="Box zum ausfüllen" hidden="1">
              <a:extLst>
                <a:ext uri="{63B3BB69-23CF-44E3-9099-C40C66FF867C}">
                  <a14:compatExt spid="_x0000_s167967"/>
                </a:ext>
                <a:ext uri="{FF2B5EF4-FFF2-40B4-BE49-F238E27FC236}">
                  <a16:creationId xmlns:a16="http://schemas.microsoft.com/office/drawing/2014/main" id="{00000000-0008-0000-0600-00001F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ables/table1.xml><?xml version="1.0" encoding="utf-8"?>
<table xmlns="http://schemas.openxmlformats.org/spreadsheetml/2006/main" id="1" name="tblAntragsstellerArt" displayName="tblAntragsstellerArt" ref="C4:C9" totalsRowShown="0" headerRowDxfId="52" dataDxfId="51">
  <autoFilter ref="C4:C9"/>
  <tableColumns count="1">
    <tableColumn id="1" name="Art Antragsteller" dataDxfId="50"/>
  </tableColumns>
  <tableStyleInfo name="TableStyleLight9" showFirstColumn="0" showLastColumn="0" showRowStripes="1" showColumnStripes="0"/>
</table>
</file>

<file path=xl/tables/table10.xml><?xml version="1.0" encoding="utf-8"?>
<table xmlns="http://schemas.openxmlformats.org/spreadsheetml/2006/main" id="11" name="tblGeographischeAusdehnung" displayName="tblGeographischeAusdehnung" ref="AE4:AE10" totalsRowShown="0" headerRowDxfId="27">
  <autoFilter ref="AE4:AE10"/>
  <tableColumns count="1">
    <tableColumn id="1" name="Geographische Ausdehnung"/>
  </tableColumns>
  <tableStyleInfo name="TableStyleLight9" showFirstColumn="0" showLastColumn="0" showRowStripes="1" showColumnStripes="0"/>
</table>
</file>

<file path=xl/tables/table11.xml><?xml version="1.0" encoding="utf-8"?>
<table xmlns="http://schemas.openxmlformats.org/spreadsheetml/2006/main" id="13" name="tblAnlageRessourcenplan" displayName="tblAnlageRessourcenplan" ref="AM4:AM6" totalsRowShown="0" headerRowDxfId="26" dataDxfId="25">
  <autoFilter ref="AM4:AM6"/>
  <tableColumns count="1">
    <tableColumn id="1" name="Anlage Ressourcenplan" dataDxfId="24"/>
  </tableColumns>
  <tableStyleInfo name="TableStyleLight9" showFirstColumn="0" showLastColumn="0" showRowStripes="1" showColumnStripes="0"/>
</table>
</file>

<file path=xl/tables/table12.xml><?xml version="1.0" encoding="utf-8"?>
<table xmlns="http://schemas.openxmlformats.org/spreadsheetml/2006/main" id="14" name="tblEigentumsverhältnisse" displayName="tblEigentumsverhältnisse" ref="AO4:AO8" totalsRowShown="0" headerRowDxfId="23" dataDxfId="22">
  <autoFilter ref="AO4:AO8"/>
  <tableColumns count="1">
    <tableColumn id="1" name="Eigentumsverhältnisse" dataDxfId="21"/>
  </tableColumns>
  <tableStyleInfo name="TableStyleLight9" showFirstColumn="0" showLastColumn="0" showRowStripes="1" showColumnStripes="0"/>
</table>
</file>

<file path=xl/tables/table13.xml><?xml version="1.0" encoding="utf-8"?>
<table xmlns="http://schemas.openxmlformats.org/spreadsheetml/2006/main" id="15" name="tblAntragsstellerArtFSP3" displayName="tblAntragsstellerArtFSP3" ref="E4:E7" totalsRowShown="0" headerRowDxfId="20" dataDxfId="19">
  <autoFilter ref="E4:E7"/>
  <tableColumns count="1">
    <tableColumn id="1" name="Art Antragsteller FSP3" dataDxfId="18"/>
  </tableColumns>
  <tableStyleInfo name="TableStyleLight9" showFirstColumn="0" showLastColumn="0" showRowStripes="1" showColumnStripes="0"/>
</table>
</file>

<file path=xl/tables/table14.xml><?xml version="1.0" encoding="utf-8"?>
<table xmlns="http://schemas.openxmlformats.org/spreadsheetml/2006/main" id="17" name="tblFortschrittsmatrixFSP3" displayName="tblFortschrittsmatrixFSP3" ref="AK4:AK11" totalsRowShown="0" headerRowDxfId="17" dataDxfId="16">
  <autoFilter ref="AK4:AK11"/>
  <tableColumns count="1">
    <tableColumn id="1" name="Fortschrittmatrix FSP 3" dataDxfId="15"/>
  </tableColumns>
  <tableStyleInfo name="TableStyleLight9" showFirstColumn="0" showLastColumn="0" showRowStripes="1" showColumnStripes="0"/>
</table>
</file>

<file path=xl/tables/table15.xml><?xml version="1.0" encoding="utf-8"?>
<table xmlns="http://schemas.openxmlformats.org/spreadsheetml/2006/main" id="7" name="tblWohlfahrtverbände" displayName="tblWohlfahrtverbände" ref="M4:M14" totalsRowShown="0" headerRowDxfId="14" dataDxfId="13">
  <autoFilter ref="M4:M14"/>
  <tableColumns count="1">
    <tableColumn id="1" name="Wohlfahrtsverbände (mit Nein)" dataDxfId="12"/>
  </tableColumns>
  <tableStyleInfo name="TableStyleLight9" showFirstColumn="0" showLastColumn="0" showRowStripes="1" showColumnStripes="0"/>
</table>
</file>

<file path=xl/tables/table16.xml><?xml version="1.0" encoding="utf-8"?>
<table xmlns="http://schemas.openxmlformats.org/spreadsheetml/2006/main" id="16" name="tblWohlfahrtverbändeOhneNein" displayName="tblWohlfahrtverbändeOhneNein" ref="O4:O13" totalsRowShown="0" headerRowDxfId="11" dataDxfId="10">
  <autoFilter ref="O4:O13"/>
  <tableColumns count="1">
    <tableColumn id="1" name="Wohlfahrtsverbände (ohne Nein)" dataDxfId="9"/>
  </tableColumns>
  <tableStyleInfo name="TableStyleLight9" showFirstColumn="0" showLastColumn="0" showRowStripes="1" showColumnStripes="0"/>
</table>
</file>

<file path=xl/tables/table17.xml><?xml version="1.0" encoding="utf-8"?>
<table xmlns="http://schemas.openxmlformats.org/spreadsheetml/2006/main" id="18" name="tblWeitereAnlageStatus" displayName="tblWeitereAnlageStatus" ref="S4:S7" totalsRowShown="0" headerRowDxfId="8">
  <autoFilter ref="S4:S7"/>
  <tableColumns count="1">
    <tableColumn id="1" name="Weitere Anlagen"/>
  </tableColumns>
  <tableStyleInfo name="TableStyleLight9" showFirstColumn="0" showLastColumn="0" showRowStripes="1" showColumnStripes="0"/>
</table>
</file>

<file path=xl/tables/table18.xml><?xml version="1.0" encoding="utf-8"?>
<table xmlns="http://schemas.openxmlformats.org/spreadsheetml/2006/main" id="12" name="tblFortschrittsmatrix" displayName="tblFortschrittsmatrix" ref="AI4:AI10" totalsRowShown="0" headerRowDxfId="7" dataDxfId="6">
  <autoFilter ref="AI4:AI10"/>
  <tableColumns count="1">
    <tableColumn id="1" name="Fortschrittmatrix FSP 1 &amp; 2" dataDxfId="5"/>
  </tableColumns>
  <tableStyleInfo name="TableStyleLight9" showFirstColumn="0" showLastColumn="0" showRowStripes="1" showColumnStripes="0"/>
</table>
</file>

<file path=xl/tables/table19.xml><?xml version="1.0" encoding="utf-8"?>
<table xmlns="http://schemas.openxmlformats.org/spreadsheetml/2006/main" id="20" name="tblBundesländer" displayName="tblBundesländer" ref="AG4:AG21" totalsRowShown="0" headerRowDxfId="4">
  <autoFilter ref="AG4:AG21"/>
  <tableColumns count="1">
    <tableColumn id="1" name="Bundesländer"/>
  </tableColumns>
  <tableStyleInfo name="TableStyleLight9" showFirstColumn="0" showLastColumn="0" showRowStripes="1" showColumnStripes="0"/>
</table>
</file>

<file path=xl/tables/table2.xml><?xml version="1.0" encoding="utf-8"?>
<table xmlns="http://schemas.openxmlformats.org/spreadsheetml/2006/main" id="2" name="tblEinrichtungArt" displayName="tblEinrichtungArt" ref="G4:G20" totalsRowShown="0" headerRowDxfId="49" dataDxfId="48">
  <autoFilter ref="G4:G20"/>
  <tableColumns count="1">
    <tableColumn id="1" name="Art der Einrichtungen" dataDxfId="47"/>
  </tableColumns>
  <tableStyleInfo name="TableStyleLight9" showFirstColumn="0" showLastColumn="0" showRowStripes="1" showColumnStripes="0"/>
</table>
</file>

<file path=xl/tables/table20.xml><?xml version="1.0" encoding="utf-8"?>
<table xmlns="http://schemas.openxmlformats.org/spreadsheetml/2006/main" id="19" name="tblWeitereAnlageStatusDrittmittel" displayName="tblWeitereAnlageStatusDrittmittel" ref="U4:U8" totalsRowShown="0" headerRowDxfId="3">
  <autoFilter ref="U4:U8"/>
  <tableColumns count="1">
    <tableColumn id="1" name="Weitere Anlagen Drittmittel"/>
  </tableColumns>
  <tableStyleInfo name="TableStyleLight9" showFirstColumn="0" showLastColumn="0" showRowStripes="1" showColumnStripes="0"/>
</table>
</file>

<file path=xl/tables/table21.xml><?xml version="1.0" encoding="utf-8"?>
<table xmlns="http://schemas.openxmlformats.org/spreadsheetml/2006/main" id="21" name="tblVerbreitungskanäle" displayName="tblVerbreitungskanäle" ref="AQ4:AQ16" totalsRowShown="0" headerRowDxfId="2" dataDxfId="1">
  <autoFilter ref="AQ4:AQ16"/>
  <tableColumns count="1">
    <tableColumn id="1" name="Verbreitungskanäle" dataDxfId="0"/>
  </tableColumns>
  <tableStyleInfo name="TableStyleLight9" showFirstColumn="0" showLastColumn="0" showRowStripes="1" showColumnStripes="0"/>
</table>
</file>

<file path=xl/tables/table3.xml><?xml version="1.0" encoding="utf-8"?>
<table xmlns="http://schemas.openxmlformats.org/spreadsheetml/2006/main" id="3" name="tblJaNein" displayName="tblJaNein" ref="I4:I7" totalsRowShown="0" headerRowDxfId="46" dataDxfId="45">
  <autoFilter ref="I4:I7"/>
  <tableColumns count="1">
    <tableColumn id="1" name="Ja/Nein" dataDxfId="44"/>
  </tableColumns>
  <tableStyleInfo name="TableStyleLight9" showFirstColumn="0" showLastColumn="0" showRowStripes="1" showColumnStripes="0"/>
</table>
</file>

<file path=xl/tables/table4.xml><?xml version="1.0" encoding="utf-8"?>
<table xmlns="http://schemas.openxmlformats.org/spreadsheetml/2006/main" id="4" name="tblNetzwerkart" displayName="tblNetzwerkart" ref="K4:K10" totalsRowShown="0" headerRowDxfId="43" dataDxfId="42">
  <autoFilter ref="K4:K10"/>
  <tableColumns count="1">
    <tableColumn id="1" name="Netzwerkart" dataDxfId="41"/>
  </tableColumns>
  <tableStyleInfo name="TableStyleLight9" showFirstColumn="0" showLastColumn="0" showRowStripes="1" showColumnStripes="0"/>
</table>
</file>

<file path=xl/tables/table5.xml><?xml version="1.0" encoding="utf-8"?>
<table xmlns="http://schemas.openxmlformats.org/spreadsheetml/2006/main" id="5" name="tblAnlageStatus" displayName="tblAnlageStatus" ref="Q4:Q6" totalsRowShown="0" headerRowDxfId="40">
  <autoFilter ref="Q4:Q6"/>
  <tableColumns count="1">
    <tableColumn id="1" name="Pflichtanlagen"/>
  </tableColumns>
  <tableStyleInfo name="TableStyleLight9" showFirstColumn="0" showLastColumn="0" showRowStripes="1" showColumnStripes="0"/>
</table>
</file>

<file path=xl/tables/table6.xml><?xml version="1.0" encoding="utf-8"?>
<table xmlns="http://schemas.openxmlformats.org/spreadsheetml/2006/main" id="6" name="tblBelastung" displayName="tblBelastung" ref="W4:W9" totalsRowShown="0" headerRowDxfId="39" dataDxfId="38">
  <autoFilter ref="W4:W9"/>
  <tableColumns count="1">
    <tableColumn id="1" name="Belastung" dataDxfId="37"/>
  </tableColumns>
  <tableStyleInfo name="TableStyleLight9" showFirstColumn="0" showLastColumn="0" showRowStripes="1" showColumnStripes="0"/>
</table>
</file>

<file path=xl/tables/table7.xml><?xml version="1.0" encoding="utf-8"?>
<table xmlns="http://schemas.openxmlformats.org/spreadsheetml/2006/main" id="8" name="tblRessourcenplanPositionen" displayName="tblRessourcenplanPositionen" ref="Y4:Y8" totalsRowShown="0" headerRowDxfId="36" dataDxfId="35">
  <autoFilter ref="Y4:Y8"/>
  <tableColumns count="1">
    <tableColumn id="1" name="Ressourcenplan Positionen - Maßnahmenumsetzung" dataDxfId="34"/>
  </tableColumns>
  <tableStyleInfo name="TableStyleLight9" showFirstColumn="0" showLastColumn="0" showRowStripes="1" showColumnStripes="0"/>
</table>
</file>

<file path=xl/tables/table8.xml><?xml version="1.0" encoding="utf-8"?>
<table xmlns="http://schemas.openxmlformats.org/spreadsheetml/2006/main" id="9" name="tblRessourcenplanAnlage" displayName="tblRessourcenplanAnlage" ref="AA4:AA7" totalsRowShown="0" headerRowDxfId="33" dataDxfId="32">
  <autoFilter ref="AA4:AA7"/>
  <tableColumns count="1">
    <tableColumn id="1" name="Ressourcenplan Anlage" dataDxfId="31"/>
  </tableColumns>
  <tableStyleInfo name="TableStyleLight9" showFirstColumn="0" showLastColumn="0" showRowStripes="1" showColumnStripes="0"/>
</table>
</file>

<file path=xl/tables/table9.xml><?xml version="1.0" encoding="utf-8"?>
<table xmlns="http://schemas.openxmlformats.org/spreadsheetml/2006/main" id="10" name="tblRessourcenplanPositionenÖA" displayName="tblRessourcenplanPositionenÖA" ref="AC4:AC8" totalsRowShown="0" headerRowDxfId="30" dataDxfId="29">
  <autoFilter ref="AC4:AC8"/>
  <tableColumns count="1">
    <tableColumn id="1" name="Ressourcenplan Positionen - begleitende ÖA / Beteiligung" dataDxfId="28"/>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ZUG">
      <a:dk1>
        <a:srgbClr val="000000"/>
      </a:dk1>
      <a:lt1>
        <a:srgbClr val="FFFFFF"/>
      </a:lt1>
      <a:dk2>
        <a:srgbClr val="44546A"/>
      </a:dk2>
      <a:lt2>
        <a:srgbClr val="E7E6E6"/>
      </a:lt2>
      <a:accent1>
        <a:srgbClr val="17884B"/>
      </a:accent1>
      <a:accent2>
        <a:srgbClr val="494C4A"/>
      </a:accent2>
      <a:accent3>
        <a:srgbClr val="004E79"/>
      </a:accent3>
      <a:accent4>
        <a:srgbClr val="F4B627"/>
      </a:accent4>
      <a:accent5>
        <a:srgbClr val="8C1C21"/>
      </a:accent5>
      <a:accent6>
        <a:srgbClr val="B8D13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u-g.org/anpaso/info/" TargetMode="External"/><Relationship Id="rId2" Type="http://schemas.openxmlformats.org/officeDocument/2006/relationships/hyperlink" Target="https://foerderportal.bund.de/easyonline/formularassistent.jsf" TargetMode="External"/><Relationship Id="rId1" Type="http://schemas.openxmlformats.org/officeDocument/2006/relationships/hyperlink" Target="https://jira.z-u-g.org/servicedesk/customer/portal/32/create/40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umweltbundesamt.de/sites/default/files/medien/479/publikationen/kwra2021_teilbericht_zusammenfassung_bf_211027_0.pdf"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drawing" Target="../drawings/drawing6.x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printerSettings" Target="../printerSettings/printerSettings6.bin"/><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hyperlink" Target="http://foerderportal.bund.de/easy/easy_index.php?auswahl=formularschrank_foerderportal&amp;formularschrank=bmu" TargetMode="External"/><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3.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5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sheetPr>
  <dimension ref="A1:AM65"/>
  <sheetViews>
    <sheetView showGridLines="0" tabSelected="1" zoomScaleNormal="100" zoomScaleSheetLayoutView="100" workbookViewId="0"/>
  </sheetViews>
  <sheetFormatPr baseColWidth="10" defaultColWidth="9.42578125" defaultRowHeight="15" x14ac:dyDescent="0.25"/>
  <cols>
    <col min="1" max="39" width="3.42578125" customWidth="1"/>
    <col min="40" max="40" width="9.42578125" customWidth="1"/>
  </cols>
  <sheetData>
    <row r="1" spans="1:39" ht="12" customHeight="1" x14ac:dyDescent="0.25">
      <c r="A1" s="219"/>
    </row>
    <row r="2" spans="1:39" ht="12" customHeight="1" x14ac:dyDescent="0.25"/>
    <row r="3" spans="1:39" ht="12" customHeight="1" x14ac:dyDescent="0.25">
      <c r="C3" s="33" t="s">
        <v>392</v>
      </c>
      <c r="AL3" s="266" t="s">
        <v>516</v>
      </c>
    </row>
    <row r="4" spans="1:39" ht="30" customHeight="1" x14ac:dyDescent="0.25">
      <c r="C4" s="357" t="s">
        <v>61</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row>
    <row r="5" spans="1:39" ht="20.100000000000001" customHeight="1" x14ac:dyDescent="0.25">
      <c r="O5" s="1" t="s">
        <v>455</v>
      </c>
    </row>
    <row r="6" spans="1:39" ht="19.5" thickBot="1" x14ac:dyDescent="0.3">
      <c r="C6" s="40" t="s">
        <v>60</v>
      </c>
      <c r="D6" s="185"/>
      <c r="E6" s="185"/>
      <c r="F6" s="185"/>
      <c r="G6" s="186"/>
      <c r="H6" s="187"/>
      <c r="I6" s="186"/>
      <c r="J6" s="186"/>
      <c r="K6" s="186"/>
      <c r="L6" s="186"/>
      <c r="M6" s="186"/>
      <c r="N6" s="186"/>
      <c r="O6" s="186"/>
      <c r="P6" s="186"/>
      <c r="Q6" s="188"/>
      <c r="R6" s="188"/>
      <c r="S6" s="189"/>
      <c r="T6" s="189"/>
      <c r="U6" s="189"/>
      <c r="V6" s="189"/>
      <c r="W6" s="190"/>
      <c r="X6" s="185"/>
      <c r="Y6" s="191"/>
      <c r="Z6" s="192"/>
      <c r="AA6" s="192"/>
      <c r="AB6" s="192"/>
      <c r="AC6" s="185"/>
      <c r="AD6" s="185"/>
      <c r="AE6" s="185"/>
      <c r="AF6" s="185"/>
      <c r="AG6" s="185"/>
      <c r="AH6" s="185"/>
      <c r="AI6" s="185"/>
      <c r="AJ6" s="185"/>
      <c r="AK6" s="185"/>
      <c r="AL6" s="185"/>
    </row>
    <row r="7" spans="1:39" ht="66" customHeight="1" x14ac:dyDescent="0.25">
      <c r="E7" s="343" t="s">
        <v>388</v>
      </c>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row>
    <row r="8" spans="1:39" ht="15.6" customHeight="1" x14ac:dyDescent="0.25">
      <c r="E8" s="328" t="s">
        <v>59</v>
      </c>
      <c r="F8" s="328"/>
      <c r="G8" s="328"/>
      <c r="H8" s="328"/>
      <c r="I8" s="328"/>
      <c r="J8" s="328"/>
      <c r="K8" s="328"/>
      <c r="L8" s="328"/>
      <c r="M8" s="328"/>
      <c r="N8" s="193" t="s">
        <v>290</v>
      </c>
      <c r="O8" s="194"/>
      <c r="P8" s="194"/>
      <c r="Q8" s="194"/>
      <c r="R8" s="194"/>
      <c r="S8" s="194"/>
      <c r="T8" s="194"/>
      <c r="U8" s="194"/>
      <c r="V8" s="194"/>
      <c r="W8" s="194"/>
      <c r="X8" s="194"/>
      <c r="Y8" s="194"/>
      <c r="Z8" s="194"/>
      <c r="AA8" s="194"/>
      <c r="AB8" s="194"/>
      <c r="AC8" s="194"/>
      <c r="AD8" s="194"/>
      <c r="AE8" s="194"/>
      <c r="AF8" s="194"/>
      <c r="AG8" s="184"/>
      <c r="AH8" s="82"/>
      <c r="AI8" s="82"/>
      <c r="AJ8" s="82"/>
      <c r="AK8" s="82"/>
      <c r="AL8" s="82"/>
    </row>
    <row r="9" spans="1:39" ht="15.6" customHeight="1" x14ac:dyDescent="0.25">
      <c r="E9" s="328" t="s">
        <v>67</v>
      </c>
      <c r="F9" s="328"/>
      <c r="G9" s="328"/>
      <c r="H9" s="328"/>
      <c r="I9" s="328"/>
      <c r="J9" s="328"/>
      <c r="K9" s="328"/>
      <c r="L9" s="328"/>
      <c r="M9" s="328"/>
      <c r="N9" s="339" t="s">
        <v>291</v>
      </c>
      <c r="O9" s="340"/>
      <c r="P9" s="340"/>
      <c r="Q9" s="340"/>
      <c r="R9" s="340"/>
      <c r="S9" s="340"/>
      <c r="T9" s="340"/>
      <c r="U9" s="340"/>
      <c r="V9" s="340"/>
      <c r="W9" s="340"/>
      <c r="X9" s="340"/>
      <c r="Y9" s="340"/>
      <c r="Z9" s="340"/>
      <c r="AA9" s="340"/>
      <c r="AB9" s="340"/>
      <c r="AC9" s="340"/>
      <c r="AD9" s="340"/>
      <c r="AE9" s="340"/>
      <c r="AF9" s="340"/>
      <c r="AG9" s="82"/>
      <c r="AH9" s="82"/>
      <c r="AI9" s="82"/>
      <c r="AJ9" s="82"/>
      <c r="AK9" s="82"/>
      <c r="AL9" s="82"/>
    </row>
    <row r="10" spans="1:39" ht="15.6" customHeight="1" x14ac:dyDescent="0.25">
      <c r="E10" s="328" t="s">
        <v>95</v>
      </c>
      <c r="F10" s="328"/>
      <c r="G10" s="328"/>
      <c r="H10" s="328"/>
      <c r="I10" s="328"/>
      <c r="J10" s="328"/>
      <c r="K10" s="328"/>
      <c r="L10" s="328"/>
      <c r="M10" s="328"/>
      <c r="N10" s="195" t="s">
        <v>292</v>
      </c>
      <c r="O10" s="196"/>
      <c r="P10" s="197"/>
      <c r="Q10" s="197"/>
      <c r="R10" s="197"/>
      <c r="S10" s="197"/>
      <c r="T10" s="197"/>
      <c r="U10" s="197"/>
      <c r="V10" s="197"/>
      <c r="W10" s="197"/>
      <c r="X10" s="197"/>
      <c r="Y10" s="197"/>
      <c r="Z10" s="197"/>
      <c r="AA10" s="197"/>
      <c r="AB10" s="197"/>
      <c r="AC10" s="197"/>
      <c r="AD10" s="198"/>
      <c r="AE10" s="199"/>
      <c r="AF10" s="199"/>
      <c r="AG10" s="82"/>
      <c r="AH10" s="82"/>
      <c r="AI10" s="82"/>
      <c r="AJ10" s="82"/>
      <c r="AK10" s="82"/>
      <c r="AL10" s="82"/>
    </row>
    <row r="11" spans="1:39" ht="15.6" customHeight="1" x14ac:dyDescent="0.25">
      <c r="E11" s="328" t="s">
        <v>68</v>
      </c>
      <c r="F11" s="328"/>
      <c r="G11" s="328"/>
      <c r="H11" s="328"/>
      <c r="I11" s="328"/>
      <c r="J11" s="328"/>
      <c r="K11" s="328"/>
      <c r="L11" s="328"/>
      <c r="M11" s="328"/>
      <c r="N11" s="193" t="s">
        <v>293</v>
      </c>
      <c r="O11" s="194"/>
      <c r="P11" s="200"/>
      <c r="Q11" s="200"/>
      <c r="R11" s="200"/>
      <c r="S11" s="200"/>
      <c r="T11" s="200"/>
      <c r="U11" s="200"/>
      <c r="V11" s="200"/>
      <c r="W11" s="200"/>
      <c r="X11" s="200"/>
      <c r="Y11" s="200"/>
      <c r="Z11" s="200"/>
      <c r="AA11" s="200"/>
      <c r="AB11" s="200"/>
      <c r="AC11" s="200"/>
      <c r="AD11" s="198"/>
      <c r="AE11" s="199"/>
      <c r="AF11" s="199"/>
      <c r="AG11" s="82"/>
      <c r="AH11" s="82"/>
      <c r="AI11" s="82"/>
      <c r="AJ11" s="82"/>
      <c r="AK11" s="82"/>
      <c r="AL11" s="82"/>
    </row>
    <row r="12" spans="1:39" ht="15.6" customHeight="1" x14ac:dyDescent="0.25">
      <c r="E12" s="325" t="s">
        <v>69</v>
      </c>
      <c r="F12" s="325"/>
      <c r="G12" s="325"/>
      <c r="H12" s="325"/>
      <c r="I12" s="325"/>
      <c r="J12" s="325"/>
      <c r="K12" s="325"/>
      <c r="L12" s="325"/>
      <c r="M12" s="325"/>
      <c r="N12" s="341" t="s">
        <v>294</v>
      </c>
      <c r="O12" s="342"/>
      <c r="P12" s="342"/>
      <c r="Q12" s="342"/>
      <c r="R12" s="342"/>
      <c r="S12" s="342"/>
      <c r="T12" s="342"/>
      <c r="U12" s="342"/>
      <c r="V12" s="342"/>
      <c r="W12" s="342"/>
      <c r="X12" s="342"/>
      <c r="Y12" s="342"/>
      <c r="Z12" s="342"/>
      <c r="AA12" s="342"/>
      <c r="AB12" s="342"/>
      <c r="AC12" s="342"/>
      <c r="AD12" s="342"/>
      <c r="AE12" s="342"/>
      <c r="AF12" s="342"/>
      <c r="AG12" s="82"/>
      <c r="AH12" s="82"/>
      <c r="AI12" s="82"/>
      <c r="AJ12" s="82"/>
      <c r="AK12" s="82"/>
      <c r="AL12" s="82"/>
    </row>
    <row r="13" spans="1:39" ht="15.6" customHeight="1" x14ac:dyDescent="0.25">
      <c r="E13" s="325" t="s">
        <v>70</v>
      </c>
      <c r="F13" s="325"/>
      <c r="G13" s="325"/>
      <c r="H13" s="325"/>
      <c r="I13" s="325"/>
      <c r="J13" s="325"/>
      <c r="K13" s="325"/>
      <c r="L13" s="325"/>
      <c r="M13" s="325"/>
      <c r="N13" s="341" t="s">
        <v>295</v>
      </c>
      <c r="O13" s="342"/>
      <c r="P13" s="342"/>
      <c r="Q13" s="342"/>
      <c r="R13" s="342"/>
      <c r="S13" s="342"/>
      <c r="T13" s="342"/>
      <c r="U13" s="342"/>
      <c r="V13" s="342"/>
      <c r="W13" s="342"/>
      <c r="X13" s="342"/>
      <c r="Y13" s="342"/>
      <c r="Z13" s="342"/>
      <c r="AA13" s="342"/>
      <c r="AB13" s="342"/>
      <c r="AC13" s="342"/>
      <c r="AD13" s="342"/>
      <c r="AE13" s="342"/>
      <c r="AF13" s="342"/>
      <c r="AG13" s="82"/>
      <c r="AH13" s="82"/>
      <c r="AI13" s="82"/>
      <c r="AJ13" s="82"/>
      <c r="AK13" s="82"/>
      <c r="AL13" s="82"/>
    </row>
    <row r="14" spans="1:39" ht="93.6" customHeight="1" x14ac:dyDescent="0.25">
      <c r="E14" s="343" t="s">
        <v>339</v>
      </c>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row>
    <row r="15" spans="1:39" ht="16.5" customHeight="1" x14ac:dyDescent="0.25">
      <c r="E15" s="344" t="s">
        <v>391</v>
      </c>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row>
    <row r="16" spans="1:39" ht="15" customHeight="1" x14ac:dyDescent="0.25">
      <c r="E16" s="343" t="s">
        <v>408</v>
      </c>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17"/>
    </row>
    <row r="17" spans="3:39" ht="22.35" customHeight="1" x14ac:dyDescent="0.25">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17"/>
    </row>
    <row r="18" spans="3:39" ht="14.45" customHeight="1" x14ac:dyDescent="0.25">
      <c r="E18" s="321" t="s">
        <v>417</v>
      </c>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17"/>
    </row>
    <row r="19" spans="3:39" ht="22.35" customHeight="1" x14ac:dyDescent="0.25">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17"/>
    </row>
    <row r="20" spans="3:39" ht="22.35" customHeight="1" thickBot="1" x14ac:dyDescent="0.3">
      <c r="C20" s="40" t="s">
        <v>297</v>
      </c>
      <c r="D20" s="213"/>
      <c r="E20" s="213"/>
      <c r="F20" s="185"/>
      <c r="G20" s="185"/>
      <c r="H20" s="186"/>
      <c r="I20" s="187"/>
      <c r="J20" s="186"/>
      <c r="K20" s="186"/>
      <c r="L20" s="186"/>
      <c r="M20" s="186"/>
      <c r="N20" s="186"/>
      <c r="O20" s="186"/>
      <c r="P20" s="188"/>
      <c r="Q20" s="188"/>
      <c r="R20" s="189"/>
      <c r="S20" s="189"/>
      <c r="T20" s="189"/>
      <c r="U20" s="189"/>
      <c r="V20" s="190"/>
      <c r="W20" s="185"/>
      <c r="X20" s="191"/>
      <c r="Y20" s="192"/>
      <c r="Z20" s="192"/>
      <c r="AA20" s="192"/>
      <c r="AB20" s="185"/>
      <c r="AC20" s="185"/>
      <c r="AD20" s="185"/>
      <c r="AE20" s="185"/>
      <c r="AF20" s="185"/>
      <c r="AG20" s="185"/>
      <c r="AH20" s="185"/>
      <c r="AI20" s="185"/>
      <c r="AJ20" s="185"/>
      <c r="AK20" s="185"/>
      <c r="AL20" s="185"/>
      <c r="AM20" s="17"/>
    </row>
    <row r="21" spans="3:39" ht="14.1" customHeight="1" x14ac:dyDescent="0.25">
      <c r="AM21" s="17"/>
    </row>
    <row r="22" spans="3:39" ht="40.5" customHeight="1" x14ac:dyDescent="0.25">
      <c r="D22" s="3"/>
      <c r="E22" s="323" t="s">
        <v>298</v>
      </c>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17"/>
    </row>
    <row r="23" spans="3:39" x14ac:dyDescent="0.25">
      <c r="E23" s="345" t="s">
        <v>74</v>
      </c>
      <c r="F23" s="346"/>
      <c r="G23" s="346"/>
      <c r="H23" s="346"/>
      <c r="I23" s="346"/>
      <c r="J23" s="346"/>
      <c r="K23" s="346"/>
      <c r="L23" s="346"/>
      <c r="M23" s="346"/>
      <c r="N23" s="346"/>
      <c r="O23" s="346"/>
      <c r="P23" s="346"/>
      <c r="Q23" s="261"/>
      <c r="R23" s="221" t="s">
        <v>215</v>
      </c>
      <c r="S23" s="221"/>
      <c r="T23" s="221"/>
      <c r="U23" s="221"/>
      <c r="V23" s="221"/>
      <c r="W23" s="221"/>
      <c r="X23" s="221"/>
      <c r="Y23" s="221"/>
      <c r="Z23" s="221"/>
      <c r="AA23" s="221"/>
      <c r="AB23" s="221"/>
      <c r="AC23" s="221"/>
      <c r="AD23" s="221"/>
      <c r="AE23" s="221"/>
      <c r="AF23" s="221"/>
      <c r="AG23" s="221"/>
      <c r="AH23" s="221"/>
      <c r="AI23" s="221"/>
      <c r="AJ23" s="221"/>
      <c r="AK23" s="221"/>
      <c r="AL23" s="221"/>
      <c r="AM23" s="17"/>
    </row>
    <row r="24" spans="3:39" x14ac:dyDescent="0.25">
      <c r="E24" s="347" t="s">
        <v>75</v>
      </c>
      <c r="F24" s="348"/>
      <c r="G24" s="348"/>
      <c r="H24" s="348"/>
      <c r="I24" s="348"/>
      <c r="J24" s="348"/>
      <c r="K24" s="348"/>
      <c r="L24" s="348"/>
      <c r="M24" s="348"/>
      <c r="N24" s="348"/>
      <c r="O24" s="348"/>
      <c r="P24" s="348"/>
      <c r="Q24" s="261"/>
      <c r="R24" s="221" t="s">
        <v>216</v>
      </c>
      <c r="S24" s="221"/>
      <c r="T24" s="221"/>
      <c r="U24" s="221"/>
      <c r="V24" s="221"/>
      <c r="W24" s="221"/>
      <c r="X24" s="221"/>
      <c r="Y24" s="221"/>
      <c r="Z24" s="221"/>
      <c r="AA24" s="221"/>
      <c r="AB24" s="221"/>
      <c r="AC24" s="221"/>
      <c r="AD24" s="221"/>
      <c r="AE24" s="221"/>
      <c r="AF24" s="221"/>
      <c r="AG24" s="221"/>
      <c r="AH24" s="221"/>
      <c r="AI24" s="221"/>
      <c r="AJ24" s="222"/>
      <c r="AK24" s="221"/>
      <c r="AL24" s="221"/>
      <c r="AM24" s="17"/>
    </row>
    <row r="25" spans="3:39" x14ac:dyDescent="0.25">
      <c r="E25" s="349" t="s">
        <v>76</v>
      </c>
      <c r="F25" s="350"/>
      <c r="G25" s="350"/>
      <c r="H25" s="350"/>
      <c r="I25" s="350"/>
      <c r="J25" s="350"/>
      <c r="K25" s="350"/>
      <c r="L25" s="350"/>
      <c r="M25" s="350"/>
      <c r="N25" s="350"/>
      <c r="O25" s="350"/>
      <c r="P25" s="350"/>
      <c r="Q25" s="261"/>
      <c r="R25" s="221" t="s">
        <v>329</v>
      </c>
      <c r="S25" s="221"/>
      <c r="T25" s="221"/>
      <c r="U25" s="221"/>
      <c r="V25" s="221"/>
      <c r="W25" s="221"/>
      <c r="X25" s="221"/>
      <c r="Y25" s="221"/>
      <c r="Z25" s="221"/>
      <c r="AA25" s="221"/>
      <c r="AB25" s="221"/>
      <c r="AC25" s="221"/>
      <c r="AD25" s="221"/>
      <c r="AE25" s="221"/>
      <c r="AF25" s="221"/>
      <c r="AG25" s="221"/>
      <c r="AH25" s="221"/>
      <c r="AI25" s="221"/>
      <c r="AJ25" s="221"/>
      <c r="AK25" s="221"/>
      <c r="AL25" s="221"/>
      <c r="AM25" s="17"/>
    </row>
    <row r="26" spans="3:39" x14ac:dyDescent="0.25">
      <c r="E26" s="351" t="s">
        <v>426</v>
      </c>
      <c r="F26" s="352"/>
      <c r="G26" s="352"/>
      <c r="H26" s="352"/>
      <c r="I26" s="352"/>
      <c r="J26" s="352"/>
      <c r="K26" s="352"/>
      <c r="L26" s="352"/>
      <c r="M26" s="352"/>
      <c r="N26" s="352"/>
      <c r="O26" s="352"/>
      <c r="P26" s="352"/>
      <c r="Q26" s="259"/>
      <c r="R26" t="s">
        <v>330</v>
      </c>
      <c r="AM26" s="17"/>
    </row>
    <row r="27" spans="3:39" x14ac:dyDescent="0.25">
      <c r="E27" s="353"/>
      <c r="F27" s="354"/>
      <c r="G27" s="354"/>
      <c r="H27" s="354"/>
      <c r="I27" s="354"/>
      <c r="J27" s="354"/>
      <c r="K27" s="354"/>
      <c r="L27" s="354"/>
      <c r="M27" s="354"/>
      <c r="N27" s="354"/>
      <c r="O27" s="354"/>
      <c r="P27" s="354"/>
      <c r="Q27" s="259"/>
      <c r="R27" s="8" t="s">
        <v>332</v>
      </c>
      <c r="AM27" s="17"/>
    </row>
    <row r="28" spans="3:39" x14ac:dyDescent="0.25">
      <c r="E28" s="355"/>
      <c r="F28" s="356"/>
      <c r="G28" s="356"/>
      <c r="H28" s="356"/>
      <c r="I28" s="356"/>
      <c r="J28" s="356"/>
      <c r="K28" s="356"/>
      <c r="L28" s="356"/>
      <c r="M28" s="356"/>
      <c r="N28" s="356"/>
      <c r="O28" s="356"/>
      <c r="P28" s="356"/>
      <c r="Q28" s="260"/>
      <c r="R28" s="223" t="s">
        <v>333</v>
      </c>
      <c r="S28" s="77"/>
      <c r="T28" s="77"/>
      <c r="U28" s="77"/>
      <c r="V28" s="77"/>
      <c r="W28" s="77"/>
      <c r="X28" s="77"/>
      <c r="Y28" s="77"/>
      <c r="Z28" s="77"/>
      <c r="AA28" s="77"/>
      <c r="AB28" s="77"/>
      <c r="AC28" s="77"/>
      <c r="AD28" s="77"/>
      <c r="AE28" s="77"/>
      <c r="AF28" s="77"/>
      <c r="AG28" s="77"/>
      <c r="AH28" s="77"/>
      <c r="AI28" s="77"/>
      <c r="AJ28" s="77"/>
      <c r="AK28" s="77"/>
      <c r="AL28" s="77"/>
      <c r="AM28" s="17"/>
    </row>
    <row r="29" spans="3:39" x14ac:dyDescent="0.25">
      <c r="E29" s="220"/>
      <c r="F29" s="220"/>
      <c r="G29" s="220"/>
      <c r="H29" s="220"/>
      <c r="I29" s="220"/>
      <c r="J29" s="220"/>
      <c r="K29" s="220"/>
      <c r="L29" s="220"/>
      <c r="M29" s="220"/>
      <c r="N29" s="220"/>
      <c r="O29" s="220"/>
      <c r="P29" s="220"/>
      <c r="Q29" s="220"/>
      <c r="R29" s="220"/>
      <c r="T29" s="8"/>
      <c r="AM29" s="17"/>
    </row>
    <row r="30" spans="3:39" x14ac:dyDescent="0.25">
      <c r="E30" t="s">
        <v>439</v>
      </c>
      <c r="AM30" s="17"/>
    </row>
    <row r="31" spans="3:39" x14ac:dyDescent="0.25">
      <c r="E31" t="s">
        <v>440</v>
      </c>
      <c r="AM31" s="17"/>
    </row>
    <row r="32" spans="3:39" x14ac:dyDescent="0.25">
      <c r="AM32" s="17"/>
    </row>
    <row r="33" spans="3:39" ht="22.35" customHeight="1" thickBot="1" x14ac:dyDescent="0.3">
      <c r="C33" s="40" t="s">
        <v>66</v>
      </c>
      <c r="D33" s="185"/>
      <c r="E33" s="185"/>
      <c r="F33" s="185"/>
      <c r="G33" s="186"/>
      <c r="H33" s="187"/>
      <c r="I33" s="186"/>
      <c r="J33" s="186"/>
      <c r="K33" s="186"/>
      <c r="L33" s="186"/>
      <c r="M33" s="186"/>
      <c r="N33" s="186"/>
      <c r="O33" s="186"/>
      <c r="P33" s="186"/>
      <c r="Q33" s="188"/>
      <c r="R33" s="188"/>
      <c r="S33" s="189"/>
      <c r="T33" s="189"/>
      <c r="U33" s="189"/>
      <c r="V33" s="189"/>
      <c r="W33" s="190"/>
      <c r="X33" s="185"/>
      <c r="Y33" s="191"/>
      <c r="Z33" s="192"/>
      <c r="AA33" s="192"/>
      <c r="AB33" s="192"/>
      <c r="AC33" s="185"/>
      <c r="AD33" s="185"/>
      <c r="AE33" s="185"/>
      <c r="AF33" s="185"/>
      <c r="AG33" s="185"/>
      <c r="AH33" s="185"/>
      <c r="AI33" s="185"/>
      <c r="AJ33" s="185"/>
      <c r="AK33" s="185"/>
      <c r="AL33" s="185"/>
      <c r="AM33" s="17"/>
    </row>
    <row r="34" spans="3:39" ht="22.35" customHeight="1" x14ac:dyDescent="0.25">
      <c r="AM34" s="17"/>
    </row>
    <row r="35" spans="3:39" ht="77.099999999999994" customHeight="1" x14ac:dyDescent="0.25">
      <c r="E35" s="323" t="s">
        <v>441</v>
      </c>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17"/>
    </row>
    <row r="36" spans="3:39" ht="22.35" customHeight="1" thickBot="1" x14ac:dyDescent="0.3">
      <c r="D36" s="150"/>
      <c r="E36" s="331" t="s">
        <v>71</v>
      </c>
      <c r="F36" s="331"/>
      <c r="G36" s="331"/>
      <c r="H36" s="331"/>
      <c r="I36" s="331"/>
      <c r="J36" s="331"/>
      <c r="K36" s="331"/>
      <c r="L36" s="331"/>
      <c r="M36" s="332"/>
      <c r="N36" s="1" t="s">
        <v>72</v>
      </c>
      <c r="O36" s="1"/>
      <c r="AM36" s="17"/>
    </row>
    <row r="37" spans="3:39" ht="22.35" customHeight="1" x14ac:dyDescent="0.25">
      <c r="D37" s="214"/>
      <c r="E37" s="325" t="s">
        <v>59</v>
      </c>
      <c r="F37" s="325"/>
      <c r="G37" s="325"/>
      <c r="H37" s="325"/>
      <c r="I37" s="325"/>
      <c r="J37" s="325"/>
      <c r="K37" s="325"/>
      <c r="L37" s="325"/>
      <c r="M37" s="326"/>
      <c r="N37" s="327" t="str">
        <f>'A | Basisdaten'!D95</f>
        <v>û</v>
      </c>
      <c r="O37" s="327"/>
      <c r="P37" s="276" t="str">
        <f>'A | Basisdaten'!Q95</f>
        <v>Antragsseite ist noch nicht vollständig ausgefüllt</v>
      </c>
      <c r="Q37" s="151"/>
      <c r="R37" s="151"/>
      <c r="S37" s="151"/>
      <c r="T37" s="151"/>
      <c r="U37" s="151"/>
      <c r="V37" s="151"/>
      <c r="W37" s="151"/>
      <c r="X37" s="151"/>
      <c r="Y37" s="151"/>
      <c r="Z37" s="151"/>
      <c r="AA37" s="151"/>
      <c r="AB37" s="151"/>
      <c r="AC37" s="151"/>
      <c r="AD37" s="19"/>
      <c r="AE37" s="19"/>
      <c r="AF37" s="19"/>
      <c r="AG37" s="19"/>
      <c r="AH37" s="19"/>
      <c r="AM37" s="17"/>
    </row>
    <row r="38" spans="3:39" ht="22.35" customHeight="1" x14ac:dyDescent="0.25">
      <c r="D38" s="214"/>
      <c r="E38" s="328" t="s">
        <v>67</v>
      </c>
      <c r="F38" s="328"/>
      <c r="G38" s="328"/>
      <c r="H38" s="328"/>
      <c r="I38" s="328"/>
      <c r="J38" s="328"/>
      <c r="K38" s="328"/>
      <c r="L38" s="328"/>
      <c r="M38" s="329"/>
      <c r="N38" s="330" t="str">
        <f>'B | Maßnahmenplan'!O93</f>
        <v>û</v>
      </c>
      <c r="O38" s="330"/>
      <c r="P38" s="277" t="str">
        <f>'B | Maßnahmenplan'!Q93</f>
        <v>Antragsseite ist noch nicht vollständig ausgefüllt</v>
      </c>
      <c r="Q38" s="152"/>
      <c r="R38" s="152"/>
      <c r="S38" s="152"/>
      <c r="T38" s="152"/>
      <c r="U38" s="152"/>
      <c r="V38" s="152"/>
      <c r="W38" s="152"/>
      <c r="X38" s="152"/>
      <c r="Y38" s="152"/>
      <c r="Z38" s="152"/>
      <c r="AA38" s="152"/>
      <c r="AB38" s="152"/>
      <c r="AC38" s="152"/>
      <c r="AD38" s="16"/>
      <c r="AE38" s="16"/>
      <c r="AF38" s="16"/>
      <c r="AG38" s="16"/>
      <c r="AH38" s="16"/>
      <c r="AM38" s="17"/>
    </row>
    <row r="39" spans="3:39" ht="22.35" customHeight="1" x14ac:dyDescent="0.25">
      <c r="D39" s="214"/>
      <c r="E39" s="328" t="s">
        <v>95</v>
      </c>
      <c r="F39" s="328"/>
      <c r="G39" s="328"/>
      <c r="H39" s="328"/>
      <c r="I39" s="328"/>
      <c r="J39" s="328"/>
      <c r="K39" s="328"/>
      <c r="L39" s="328"/>
      <c r="M39" s="329"/>
      <c r="N39" s="330" t="str">
        <f>'C | Zeitplan'!D63</f>
        <v>û</v>
      </c>
      <c r="O39" s="330"/>
      <c r="P39" s="277" t="str">
        <f>'C | Zeitplan'!Q63</f>
        <v>Antragsseite ist noch nicht vollständig ausgefüllt</v>
      </c>
      <c r="Q39" s="152"/>
      <c r="R39" s="152"/>
      <c r="S39" s="152"/>
      <c r="T39" s="152"/>
      <c r="U39" s="152"/>
      <c r="V39" s="152"/>
      <c r="W39" s="152"/>
      <c r="X39" s="152"/>
      <c r="Y39" s="152"/>
      <c r="Z39" s="152"/>
      <c r="AA39" s="152"/>
      <c r="AB39" s="152"/>
      <c r="AC39" s="152"/>
      <c r="AD39" s="16"/>
      <c r="AE39" s="16"/>
      <c r="AF39" s="16"/>
      <c r="AG39" s="16"/>
      <c r="AH39" s="16"/>
      <c r="AM39" s="17"/>
    </row>
    <row r="40" spans="3:39" ht="22.35" customHeight="1" x14ac:dyDescent="0.25">
      <c r="D40" s="214"/>
      <c r="E40" s="328" t="s">
        <v>68</v>
      </c>
      <c r="F40" s="328"/>
      <c r="G40" s="328"/>
      <c r="H40" s="328"/>
      <c r="I40" s="328"/>
      <c r="J40" s="328"/>
      <c r="K40" s="328"/>
      <c r="L40" s="328"/>
      <c r="M40" s="329"/>
      <c r="N40" s="330" t="str">
        <f>'D | Ressourcenplan'!F73</f>
        <v>û</v>
      </c>
      <c r="O40" s="330"/>
      <c r="P40" s="277" t="str">
        <f>'D | Ressourcenplan'!G73</f>
        <v>Antragsseite ist noch nicht vollständig ausgefüllt</v>
      </c>
      <c r="Q40" s="152"/>
      <c r="R40" s="152"/>
      <c r="S40" s="152"/>
      <c r="T40" s="152"/>
      <c r="U40" s="152"/>
      <c r="V40" s="152"/>
      <c r="W40" s="152"/>
      <c r="X40" s="152"/>
      <c r="Y40" s="152"/>
      <c r="Z40" s="152"/>
      <c r="AA40" s="152"/>
      <c r="AB40" s="152"/>
      <c r="AC40" s="152"/>
      <c r="AD40" s="16"/>
      <c r="AE40" s="16"/>
      <c r="AF40" s="16"/>
      <c r="AG40" s="16"/>
      <c r="AH40" s="16"/>
      <c r="AM40" s="17"/>
    </row>
    <row r="41" spans="3:39" ht="22.5" x14ac:dyDescent="0.25">
      <c r="D41" s="214"/>
      <c r="E41" s="328" t="s">
        <v>69</v>
      </c>
      <c r="F41" s="328"/>
      <c r="G41" s="328"/>
      <c r="H41" s="328"/>
      <c r="I41" s="328"/>
      <c r="J41" s="328"/>
      <c r="K41" s="328"/>
      <c r="L41" s="328"/>
      <c r="M41" s="329"/>
      <c r="N41" s="330" t="str">
        <f>'E | Bestätigungen'!$D$65</f>
        <v>û</v>
      </c>
      <c r="O41" s="330"/>
      <c r="P41" s="277" t="str">
        <f>'E | Bestätigungen'!$Q$65</f>
        <v>Antragsseite ist noch nicht vollständig ausgefüllt</v>
      </c>
      <c r="Q41" s="152"/>
      <c r="R41" s="152"/>
      <c r="S41" s="152"/>
      <c r="T41" s="152"/>
      <c r="U41" s="152"/>
      <c r="V41" s="152"/>
      <c r="W41" s="152"/>
      <c r="X41" s="152"/>
      <c r="Y41" s="152"/>
      <c r="Z41" s="152"/>
      <c r="AA41" s="152"/>
      <c r="AB41" s="152"/>
      <c r="AC41" s="152"/>
      <c r="AD41" s="16"/>
      <c r="AE41" s="16"/>
      <c r="AF41" s="16"/>
      <c r="AG41" s="16"/>
      <c r="AH41" s="16"/>
    </row>
    <row r="42" spans="3:39" ht="22.5" x14ac:dyDescent="0.25">
      <c r="D42" s="214"/>
      <c r="E42" s="334" t="s">
        <v>70</v>
      </c>
      <c r="F42" s="334"/>
      <c r="G42" s="334"/>
      <c r="H42" s="334"/>
      <c r="I42" s="334"/>
      <c r="J42" s="334"/>
      <c r="K42" s="334"/>
      <c r="L42" s="334"/>
      <c r="M42" s="335"/>
      <c r="N42" s="336" t="str">
        <f>'F | Anlagen'!D56</f>
        <v>û</v>
      </c>
      <c r="O42" s="336"/>
      <c r="P42" s="278" t="str">
        <f>'F | Anlagen'!Q56</f>
        <v>Antragsseite ist noch nicht vollständig ausgefüllt</v>
      </c>
      <c r="Q42" s="153"/>
      <c r="R42" s="153"/>
      <c r="S42" s="153"/>
      <c r="T42" s="153"/>
      <c r="U42" s="153"/>
      <c r="V42" s="153"/>
      <c r="W42" s="153"/>
      <c r="X42" s="153"/>
      <c r="Y42" s="153"/>
      <c r="Z42" s="153"/>
      <c r="AA42" s="153"/>
      <c r="AB42" s="153"/>
      <c r="AC42" s="153"/>
      <c r="AD42" s="16"/>
      <c r="AE42" s="16"/>
      <c r="AF42" s="16"/>
      <c r="AG42" s="16"/>
      <c r="AH42" s="16"/>
    </row>
    <row r="43" spans="3:39" ht="21" customHeight="1" x14ac:dyDescent="0.25"/>
    <row r="44" spans="3:39" ht="19.5" thickBot="1" x14ac:dyDescent="0.3">
      <c r="C44" s="40" t="s">
        <v>296</v>
      </c>
      <c r="D44" s="185"/>
      <c r="E44" s="185"/>
      <c r="F44" s="185"/>
      <c r="G44" s="186"/>
      <c r="H44" s="187"/>
      <c r="I44" s="186"/>
      <c r="J44" s="186"/>
      <c r="K44" s="186"/>
      <c r="L44" s="186"/>
      <c r="M44" s="186"/>
      <c r="N44" s="186"/>
      <c r="O44" s="186"/>
      <c r="P44" s="186"/>
      <c r="Q44" s="188"/>
      <c r="R44" s="188"/>
      <c r="S44" s="189"/>
      <c r="T44" s="189"/>
      <c r="U44" s="189"/>
      <c r="V44" s="189"/>
      <c r="W44" s="190"/>
      <c r="X44" s="185"/>
      <c r="Y44" s="191"/>
      <c r="Z44" s="192"/>
      <c r="AA44" s="192"/>
      <c r="AB44" s="192"/>
      <c r="AC44" s="185"/>
      <c r="AD44" s="185"/>
      <c r="AE44" s="185"/>
      <c r="AF44" s="185"/>
      <c r="AG44" s="185"/>
      <c r="AH44" s="185"/>
      <c r="AI44" s="185"/>
      <c r="AJ44" s="185"/>
      <c r="AK44" s="185"/>
      <c r="AL44" s="185"/>
    </row>
    <row r="45" spans="3:39" ht="18.75" x14ac:dyDescent="0.25">
      <c r="D45" s="20"/>
      <c r="E45" s="21"/>
      <c r="F45" s="21"/>
      <c r="G45" s="22"/>
      <c r="H45" s="23"/>
      <c r="I45" s="22"/>
      <c r="J45" s="22"/>
      <c r="K45" s="22"/>
      <c r="L45" s="22"/>
      <c r="M45" s="22"/>
      <c r="N45" s="22"/>
      <c r="O45" s="22"/>
      <c r="P45" s="22"/>
      <c r="Q45" s="24"/>
      <c r="R45" s="24"/>
      <c r="S45" s="25"/>
      <c r="T45" s="25"/>
      <c r="U45" s="25"/>
      <c r="V45" s="25"/>
      <c r="W45" s="26"/>
      <c r="X45" s="21"/>
      <c r="Y45" s="27"/>
      <c r="Z45" s="87"/>
      <c r="AA45" s="87"/>
      <c r="AB45" s="87"/>
      <c r="AC45" s="21"/>
      <c r="AD45" s="21"/>
      <c r="AE45" s="21"/>
      <c r="AF45" s="21"/>
      <c r="AG45" s="21"/>
      <c r="AH45" s="21"/>
      <c r="AI45" s="21"/>
      <c r="AJ45" s="21"/>
      <c r="AK45" s="21"/>
      <c r="AL45" s="21"/>
    </row>
    <row r="46" spans="3:39" ht="31.5" customHeight="1" x14ac:dyDescent="0.25">
      <c r="D46" s="81"/>
      <c r="E46" s="203" t="s">
        <v>62</v>
      </c>
      <c r="F46" s="202"/>
      <c r="G46" s="202"/>
      <c r="H46" s="323" t="s">
        <v>406</v>
      </c>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row>
    <row r="47" spans="3:39" ht="114.95" customHeight="1" x14ac:dyDescent="0.25">
      <c r="E47" s="201" t="s">
        <v>63</v>
      </c>
      <c r="F47" s="8"/>
      <c r="G47" s="8"/>
      <c r="H47" s="323" t="s">
        <v>407</v>
      </c>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row>
    <row r="48" spans="3:39" ht="22.35" customHeight="1" x14ac:dyDescent="0.25">
      <c r="E48" s="201"/>
      <c r="F48" s="8"/>
      <c r="G48" s="8"/>
      <c r="H48" s="338" t="s">
        <v>410</v>
      </c>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row>
    <row r="49" spans="3:38" ht="65.099999999999994" customHeight="1" x14ac:dyDescent="0.25">
      <c r="E49" s="201" t="s">
        <v>64</v>
      </c>
      <c r="F49" s="8"/>
      <c r="G49" s="8"/>
      <c r="H49" s="313" t="s">
        <v>429</v>
      </c>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row>
    <row r="50" spans="3:38" ht="21" customHeight="1" x14ac:dyDescent="0.25">
      <c r="E50" s="201" t="s">
        <v>65</v>
      </c>
      <c r="F50" s="8"/>
      <c r="G50" s="8"/>
      <c r="H50" s="14" t="s">
        <v>390</v>
      </c>
      <c r="I50" s="14"/>
      <c r="J50" s="14"/>
      <c r="K50" s="14"/>
      <c r="L50" s="14"/>
      <c r="M50" s="14"/>
      <c r="N50" s="14"/>
      <c r="O50" s="14"/>
      <c r="P50" s="14"/>
      <c r="Q50" s="14"/>
      <c r="R50" s="14"/>
      <c r="S50" s="14"/>
      <c r="T50" s="14"/>
      <c r="U50" s="14"/>
      <c r="V50" s="14"/>
      <c r="W50" s="14"/>
      <c r="X50" s="14"/>
      <c r="Y50" s="8"/>
      <c r="Z50" s="8"/>
      <c r="AA50" s="8"/>
      <c r="AB50" s="8"/>
      <c r="AC50" s="8"/>
      <c r="AD50" s="8"/>
      <c r="AE50" s="8"/>
      <c r="AF50" s="8"/>
      <c r="AG50" s="8"/>
      <c r="AH50" s="8"/>
      <c r="AI50" s="8"/>
      <c r="AJ50" s="8"/>
      <c r="AK50" s="8"/>
      <c r="AL50" s="8"/>
    </row>
    <row r="51" spans="3:38" ht="21" customHeight="1" x14ac:dyDescent="0.25">
      <c r="E51" s="312" t="s">
        <v>512</v>
      </c>
      <c r="F51" s="312"/>
      <c r="G51" s="312"/>
      <c r="H51" s="313" t="s">
        <v>506</v>
      </c>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row>
    <row r="52" spans="3:38" x14ac:dyDescent="0.25">
      <c r="E52" s="312"/>
      <c r="F52" s="312"/>
      <c r="G52" s="312"/>
      <c r="N52" s="228" t="s">
        <v>212</v>
      </c>
    </row>
    <row r="53" spans="3:38" x14ac:dyDescent="0.25">
      <c r="N53" s="16" t="s">
        <v>323</v>
      </c>
    </row>
    <row r="54" spans="3:38" x14ac:dyDescent="0.25">
      <c r="N54" s="176" t="s">
        <v>312</v>
      </c>
    </row>
    <row r="55" spans="3:38" ht="20.100000000000001" customHeight="1" x14ac:dyDescent="0.25">
      <c r="N55" s="8" t="s">
        <v>213</v>
      </c>
    </row>
    <row r="56" spans="3:38" ht="20.100000000000001" customHeight="1" x14ac:dyDescent="0.25">
      <c r="H56" s="333" t="s">
        <v>389</v>
      </c>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row>
    <row r="57" spans="3:38" s="311" customFormat="1" ht="50.1" customHeight="1" x14ac:dyDescent="0.25">
      <c r="E57" s="312" t="s">
        <v>511</v>
      </c>
      <c r="F57" s="337"/>
      <c r="G57" s="337"/>
      <c r="H57" s="313" t="s">
        <v>513</v>
      </c>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0"/>
    </row>
    <row r="58" spans="3:38" ht="36.75" customHeight="1" x14ac:dyDescent="0.25">
      <c r="E58" s="201" t="s">
        <v>214</v>
      </c>
      <c r="F58" s="8"/>
      <c r="H58" s="324" t="s">
        <v>453</v>
      </c>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row>
    <row r="59" spans="3:38" ht="21" customHeight="1" x14ac:dyDescent="0.25">
      <c r="E59" s="201"/>
      <c r="F59" s="8"/>
      <c r="H59" s="321" t="s">
        <v>411</v>
      </c>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row>
    <row r="60" spans="3:38" ht="36" customHeight="1" x14ac:dyDescent="0.25">
      <c r="E60" s="201"/>
      <c r="F60" s="8"/>
      <c r="H60" s="320" t="s">
        <v>422</v>
      </c>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row>
    <row r="61" spans="3:38" ht="20.100000000000001" customHeight="1" x14ac:dyDescent="0.25">
      <c r="E61" s="1"/>
    </row>
    <row r="62" spans="3:38" ht="21.75" thickBot="1" x14ac:dyDescent="0.4">
      <c r="C62" s="204" t="s">
        <v>73</v>
      </c>
      <c r="D62" s="205"/>
      <c r="E62" s="205"/>
      <c r="F62" s="205"/>
      <c r="G62" s="206"/>
      <c r="H62" s="207"/>
      <c r="I62" s="206"/>
      <c r="J62" s="206"/>
      <c r="K62" s="206"/>
      <c r="L62" s="206"/>
      <c r="M62" s="206"/>
      <c r="N62" s="206"/>
      <c r="O62" s="206"/>
      <c r="P62" s="206"/>
      <c r="Q62" s="208"/>
      <c r="R62" s="208"/>
      <c r="S62" s="208"/>
      <c r="T62" s="208"/>
      <c r="U62" s="208"/>
      <c r="V62" s="208"/>
      <c r="W62" s="209"/>
      <c r="X62" s="205"/>
      <c r="Y62" s="210"/>
      <c r="Z62" s="211"/>
      <c r="AA62" s="211"/>
      <c r="AB62" s="211"/>
      <c r="AC62" s="205"/>
      <c r="AD62" s="205"/>
      <c r="AE62" s="205"/>
      <c r="AF62" s="205"/>
      <c r="AG62" s="205"/>
      <c r="AH62" s="205"/>
      <c r="AI62" s="205"/>
      <c r="AJ62" s="205"/>
      <c r="AK62" s="205"/>
      <c r="AL62" s="205"/>
    </row>
    <row r="63" spans="3:38" x14ac:dyDescent="0.25">
      <c r="E63" s="58"/>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row>
    <row r="64" spans="3:38" ht="28.5" customHeight="1" x14ac:dyDescent="0.25">
      <c r="E64" s="319" t="s">
        <v>311</v>
      </c>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row>
    <row r="65" spans="5:39" x14ac:dyDescent="0.25">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314" t="s">
        <v>420</v>
      </c>
      <c r="AD65" s="315"/>
      <c r="AE65" s="315"/>
      <c r="AF65" s="315"/>
      <c r="AG65" s="315"/>
      <c r="AH65" s="315"/>
      <c r="AI65" s="316" t="s">
        <v>516</v>
      </c>
      <c r="AJ65" s="317"/>
      <c r="AK65" s="317"/>
      <c r="AL65" s="318"/>
      <c r="AM65" s="229"/>
    </row>
  </sheetData>
  <sheetProtection password="EBCC" sheet="1" formatColumns="0" selectLockedCells="1"/>
  <mergeCells count="49">
    <mergeCell ref="E23:P23"/>
    <mergeCell ref="E24:P24"/>
    <mergeCell ref="E25:P25"/>
    <mergeCell ref="E26:P28"/>
    <mergeCell ref="C4:AL4"/>
    <mergeCell ref="E7:AL7"/>
    <mergeCell ref="E8:M8"/>
    <mergeCell ref="E9:M9"/>
    <mergeCell ref="E10:M10"/>
    <mergeCell ref="E22:AL22"/>
    <mergeCell ref="H48:AL48"/>
    <mergeCell ref="N9:AF9"/>
    <mergeCell ref="N12:AF12"/>
    <mergeCell ref="N13:AF13"/>
    <mergeCell ref="E13:M13"/>
    <mergeCell ref="E14:AL14"/>
    <mergeCell ref="E15:AL15"/>
    <mergeCell ref="E41:M41"/>
    <mergeCell ref="E11:M11"/>
    <mergeCell ref="E12:M12"/>
    <mergeCell ref="E16:AL17"/>
    <mergeCell ref="E39:M39"/>
    <mergeCell ref="N39:O39"/>
    <mergeCell ref="E40:M40"/>
    <mergeCell ref="N40:O40"/>
    <mergeCell ref="E18:AL18"/>
    <mergeCell ref="E35:AL35"/>
    <mergeCell ref="H51:AL51"/>
    <mergeCell ref="H58:AL58"/>
    <mergeCell ref="E37:M37"/>
    <mergeCell ref="N37:O37"/>
    <mergeCell ref="E38:M38"/>
    <mergeCell ref="N38:O38"/>
    <mergeCell ref="E36:M36"/>
    <mergeCell ref="H56:AL56"/>
    <mergeCell ref="N41:O41"/>
    <mergeCell ref="H47:AL47"/>
    <mergeCell ref="H46:AL46"/>
    <mergeCell ref="H49:AL49"/>
    <mergeCell ref="E42:M42"/>
    <mergeCell ref="N42:O42"/>
    <mergeCell ref="E57:G57"/>
    <mergeCell ref="E51:G52"/>
    <mergeCell ref="H57:AK57"/>
    <mergeCell ref="AC65:AH65"/>
    <mergeCell ref="AI65:AL65"/>
    <mergeCell ref="E64:AL64"/>
    <mergeCell ref="H60:AL60"/>
    <mergeCell ref="H59:AL59"/>
  </mergeCells>
  <conditionalFormatting sqref="N37:N42">
    <cfRule type="expression" dxfId="181" priority="1">
      <formula>IF($N37="ü", TRUE,FALSE)</formula>
    </cfRule>
  </conditionalFormatting>
  <conditionalFormatting sqref="P37:P42">
    <cfRule type="expression" dxfId="180" priority="2">
      <formula>IF($N37="ü", TRUE,FALSE)</formula>
    </cfRule>
  </conditionalFormatting>
  <hyperlinks>
    <hyperlink ref="E8:J8" location="'A | Basisdaten FSP2'!A1" display="A | Basisdaten"/>
    <hyperlink ref="E8:M8" location="'A | Basisdaten'!A1" display="A | Basisdaten"/>
    <hyperlink ref="E9:M9" location="'B | Maßnahmenplan'!A1" display="B | Maßnahmenplan"/>
    <hyperlink ref="E10:M10" location="'C | Zeitplan'!A1" display="C | Zeitplan"/>
    <hyperlink ref="E11:M11" location="'D | Ressourcenplan'!A1" display="D | Ressourcenplan"/>
    <hyperlink ref="E12:M12" location="'E | Bestätigungen'!A1" display="E | Bestätigungen"/>
    <hyperlink ref="E13:M13" location="'F | Anlagen'!A1" display="F | Anlagen"/>
    <hyperlink ref="E37:J37" location="'A | Basisdaten FSP2'!A1" display="A | Basisdaten"/>
    <hyperlink ref="E37:M37" location="'A | Basisdaten'!A1" display="A | Basisdaten"/>
    <hyperlink ref="E38:M38" location="'B | Maßnahmenplan'!A1" display="B | Maßnahmenplan"/>
    <hyperlink ref="E39:M39" location="'C | Zeitplan'!A1" display="C | Zeitplan"/>
    <hyperlink ref="E40:M40" location="'D | Ressourcenplan'!A1" display="D | Ressourcenplan"/>
    <hyperlink ref="E41:M41" location="'E | Bestätigungen'!A1" display="E | Bestätigungen"/>
    <hyperlink ref="E42:M42" location="'F | Anlagen'!A1" display="F | Anlagen"/>
    <hyperlink ref="H59:AL59" r:id="rId1" display="Link Jira"/>
    <hyperlink ref="H48:AL48" r:id="rId2" display="easy-Online"/>
    <hyperlink ref="E18:AL18" r:id="rId3" display="Link Website"/>
  </hyperlinks>
  <pageMargins left="0.7" right="0.7" top="0.75" bottom="0.75" header="0.3" footer="0.3"/>
  <pageSetup scale="67" orientation="portrait" r:id="rId4"/>
  <rowBreaks count="1" manualBreakCount="1">
    <brk id="42" min="1" max="40" man="1"/>
  </row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4" tint="0.59999389629810485"/>
    <pageSetUpPr fitToPage="1"/>
  </sheetPr>
  <dimension ref="B2:AR99"/>
  <sheetViews>
    <sheetView showGridLines="0" zoomScaleNormal="100" zoomScaleSheetLayoutView="100" workbookViewId="0">
      <selection activeCell="M8" sqref="M8:AL8"/>
    </sheetView>
  </sheetViews>
  <sheetFormatPr baseColWidth="10" defaultColWidth="11.42578125" defaultRowHeight="12" x14ac:dyDescent="0.2"/>
  <cols>
    <col min="1" max="23" width="3.42578125" style="31" customWidth="1"/>
    <col min="24" max="24" width="3.42578125" style="66" customWidth="1"/>
    <col min="25" max="40" width="3.42578125" style="31" customWidth="1"/>
    <col min="41" max="41" width="227.42578125" style="31" customWidth="1"/>
    <col min="42" max="42" width="3.42578125" style="31" customWidth="1"/>
    <col min="43" max="43" width="14.42578125" style="31" hidden="1" customWidth="1"/>
    <col min="44" max="44" width="11.42578125" style="31" hidden="1" customWidth="1"/>
    <col min="45" max="16384" width="11.42578125" style="31"/>
  </cols>
  <sheetData>
    <row r="2" spans="3:44" ht="12" customHeight="1" x14ac:dyDescent="0.25">
      <c r="C2" s="30"/>
      <c r="D2"/>
      <c r="E2"/>
      <c r="F2"/>
      <c r="G2"/>
      <c r="H2"/>
      <c r="I2"/>
      <c r="J2"/>
      <c r="K2"/>
      <c r="L2"/>
      <c r="M2"/>
      <c r="N2"/>
      <c r="O2"/>
      <c r="P2"/>
      <c r="Q2"/>
      <c r="R2"/>
      <c r="S2"/>
      <c r="T2"/>
      <c r="U2"/>
      <c r="V2"/>
      <c r="W2"/>
      <c r="X2"/>
      <c r="Y2"/>
      <c r="Z2"/>
      <c r="AA2"/>
      <c r="AB2"/>
      <c r="AC2"/>
      <c r="AD2"/>
      <c r="AE2"/>
      <c r="AF2"/>
      <c r="AG2"/>
      <c r="AH2"/>
      <c r="AI2"/>
      <c r="AJ2"/>
      <c r="AK2"/>
      <c r="AL2"/>
      <c r="AQ2" s="32"/>
      <c r="AR2" s="32"/>
    </row>
    <row r="3" spans="3:44" ht="12" customHeight="1" x14ac:dyDescent="0.25">
      <c r="C3" s="33" t="s">
        <v>392</v>
      </c>
      <c r="D3"/>
      <c r="E3"/>
      <c r="F3"/>
      <c r="G3"/>
      <c r="H3"/>
      <c r="I3"/>
      <c r="J3"/>
      <c r="K3"/>
      <c r="L3"/>
      <c r="M3"/>
      <c r="N3"/>
      <c r="O3"/>
      <c r="P3"/>
      <c r="Q3"/>
      <c r="R3"/>
      <c r="S3"/>
      <c r="T3"/>
      <c r="U3"/>
      <c r="V3"/>
      <c r="W3"/>
      <c r="X3"/>
      <c r="Y3"/>
      <c r="Z3"/>
      <c r="AA3"/>
      <c r="AB3"/>
      <c r="AC3"/>
      <c r="AD3"/>
      <c r="AE3"/>
      <c r="AF3"/>
      <c r="AG3"/>
      <c r="AH3"/>
      <c r="AI3"/>
      <c r="AJ3"/>
      <c r="AK3"/>
      <c r="AL3" s="266" t="s">
        <v>516</v>
      </c>
      <c r="AQ3" s="34" t="s">
        <v>57</v>
      </c>
      <c r="AR3" s="34" t="s">
        <v>56</v>
      </c>
    </row>
    <row r="4" spans="3:44" s="9" customFormat="1" ht="30" customHeight="1" x14ac:dyDescent="0.25">
      <c r="C4" s="397" t="s">
        <v>59</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98"/>
    </row>
    <row r="5" spans="3:44" s="9" customFormat="1" ht="20.100000000000001" customHeight="1" x14ac:dyDescent="0.25">
      <c r="D5" s="29"/>
      <c r="E5" s="29"/>
      <c r="F5" s="29"/>
      <c r="G5" s="29"/>
      <c r="H5" s="29"/>
      <c r="I5" s="29"/>
      <c r="J5" s="29"/>
      <c r="K5" s="29"/>
      <c r="L5" s="29"/>
      <c r="M5" s="29"/>
      <c r="N5" s="29"/>
      <c r="O5" s="1" t="s">
        <v>455</v>
      </c>
      <c r="P5" s="36"/>
      <c r="Q5" s="36"/>
      <c r="R5" s="37"/>
      <c r="S5" s="37"/>
      <c r="T5" s="37"/>
      <c r="U5" s="37"/>
      <c r="V5" s="31"/>
      <c r="X5" s="38"/>
      <c r="Y5" s="39"/>
      <c r="Z5" s="39"/>
      <c r="AA5" s="39"/>
    </row>
    <row r="6" spans="3:44" s="9" customFormat="1" ht="19.5" thickBot="1" x14ac:dyDescent="0.3">
      <c r="C6" s="40" t="s">
        <v>55</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44" t="s">
        <v>224</v>
      </c>
    </row>
    <row r="7" spans="3:44" s="9" customFormat="1" ht="10.35" customHeight="1" x14ac:dyDescent="0.2">
      <c r="D7" s="49"/>
      <c r="E7" s="49"/>
      <c r="F7" s="29"/>
      <c r="G7" s="50"/>
      <c r="H7" s="29"/>
      <c r="I7" s="29"/>
      <c r="J7" s="29"/>
      <c r="K7" s="29"/>
      <c r="L7" s="29"/>
      <c r="M7" s="29"/>
      <c r="N7" s="29"/>
      <c r="O7" s="29"/>
      <c r="P7" s="36"/>
      <c r="Q7" s="36"/>
      <c r="R7" s="37"/>
      <c r="S7" s="37"/>
      <c r="T7" s="37"/>
      <c r="U7" s="37"/>
      <c r="V7" s="31"/>
      <c r="X7" s="38"/>
      <c r="Y7" s="39"/>
      <c r="Z7" s="39"/>
      <c r="AA7" s="39"/>
      <c r="AO7" s="239"/>
    </row>
    <row r="8" spans="3:44" s="9" customFormat="1" ht="20.100000000000001" customHeight="1" x14ac:dyDescent="0.25">
      <c r="C8" s="279">
        <v>1</v>
      </c>
      <c r="D8" s="383" t="s">
        <v>43</v>
      </c>
      <c r="E8" s="383"/>
      <c r="F8" s="383"/>
      <c r="G8" s="383"/>
      <c r="H8" s="383"/>
      <c r="I8" s="383"/>
      <c r="J8" s="383"/>
      <c r="K8" s="383"/>
      <c r="L8" s="383"/>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8"/>
      <c r="AN8" s="8"/>
      <c r="AO8" s="240" t="s">
        <v>365</v>
      </c>
      <c r="AP8" s="8"/>
      <c r="AQ8" s="8"/>
      <c r="AR8" s="8" t="str">
        <f>IF(OR(M8="", M8="bitte auswählen"), "NICHT OK", "OK")</f>
        <v>NICHT OK</v>
      </c>
    </row>
    <row r="9" spans="3:44" s="9" customFormat="1" ht="6" customHeight="1" x14ac:dyDescent="0.25">
      <c r="C9" s="8"/>
      <c r="D9" s="51"/>
      <c r="E9" s="51"/>
      <c r="F9" s="51"/>
      <c r="G9" s="51"/>
      <c r="H9" s="51"/>
      <c r="I9" s="51"/>
      <c r="J9" s="51"/>
      <c r="K9" s="8"/>
      <c r="L9" s="8"/>
      <c r="M9" s="8"/>
      <c r="N9" s="8"/>
      <c r="O9" s="8"/>
      <c r="P9" s="8"/>
      <c r="Q9" s="8"/>
      <c r="R9" s="8"/>
      <c r="S9" s="8"/>
      <c r="T9" s="8"/>
      <c r="U9" s="8"/>
      <c r="V9" s="4"/>
      <c r="W9" s="4"/>
      <c r="X9" s="4"/>
      <c r="Y9" s="4"/>
      <c r="Z9" s="4"/>
      <c r="AA9" s="4"/>
      <c r="AB9"/>
      <c r="AC9"/>
      <c r="AD9"/>
      <c r="AE9"/>
      <c r="AF9"/>
      <c r="AG9" s="8"/>
      <c r="AH9" s="8"/>
      <c r="AI9" s="8"/>
      <c r="AJ9" s="8"/>
      <c r="AK9" s="8"/>
      <c r="AL9" s="8"/>
      <c r="AM9" s="8"/>
      <c r="AN9" s="8"/>
      <c r="AO9" s="240"/>
      <c r="AP9" s="8"/>
      <c r="AQ9" s="8"/>
      <c r="AR9" s="8"/>
    </row>
    <row r="10" spans="3:44" s="9" customFormat="1" ht="20.100000000000001" customHeight="1" x14ac:dyDescent="0.25">
      <c r="C10" s="279">
        <f>MAX($C$8:C9)+1</f>
        <v>2</v>
      </c>
      <c r="D10" s="383" t="s">
        <v>11</v>
      </c>
      <c r="E10" s="383"/>
      <c r="F10" s="383"/>
      <c r="G10" s="383"/>
      <c r="H10" s="383"/>
      <c r="I10" s="383"/>
      <c r="J10" s="383"/>
      <c r="K10" s="383"/>
      <c r="L10" s="383"/>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8"/>
      <c r="AN10" s="8"/>
      <c r="AO10" s="240" t="s">
        <v>456</v>
      </c>
      <c r="AP10" s="8"/>
      <c r="AQ10" s="8"/>
      <c r="AR10" s="8" t="str">
        <f>IF(OR(M10="", M10="bitte auswählen"), "NICHT OK", "OK")</f>
        <v>NICHT OK</v>
      </c>
    </row>
    <row r="11" spans="3:44" s="9" customFormat="1" ht="6" customHeight="1" x14ac:dyDescent="0.25">
      <c r="C11" s="13"/>
      <c r="D11"/>
      <c r="E11"/>
      <c r="F11"/>
      <c r="G11"/>
      <c r="H11"/>
      <c r="I11"/>
      <c r="J11"/>
      <c r="K11" s="8"/>
      <c r="L11" s="8"/>
      <c r="M11" s="8"/>
      <c r="N11" s="8"/>
      <c r="O11" s="8"/>
      <c r="P11" s="8"/>
      <c r="Q11" s="8"/>
      <c r="R11" s="8"/>
      <c r="S11" s="8"/>
      <c r="T11" s="8"/>
      <c r="U11" s="8"/>
      <c r="V11"/>
      <c r="W11"/>
      <c r="X11"/>
      <c r="Y11"/>
      <c r="Z11"/>
      <c r="AA11"/>
      <c r="AB11"/>
      <c r="AC11"/>
      <c r="AD11"/>
      <c r="AE11"/>
      <c r="AF11"/>
      <c r="AG11" s="8"/>
      <c r="AH11" s="8"/>
      <c r="AI11" s="8"/>
      <c r="AJ11" s="8"/>
      <c r="AK11" s="8"/>
      <c r="AL11" s="8"/>
      <c r="AM11" s="8"/>
      <c r="AN11" s="8"/>
      <c r="AO11" s="240"/>
      <c r="AP11" s="8"/>
      <c r="AQ11" s="8"/>
      <c r="AR11" s="8"/>
    </row>
    <row r="12" spans="3:44" s="9" customFormat="1" ht="20.100000000000001" customHeight="1" x14ac:dyDescent="0.25">
      <c r="C12" s="279">
        <f>MAX($C$8:C11)+1</f>
        <v>3</v>
      </c>
      <c r="D12" s="383" t="s">
        <v>47</v>
      </c>
      <c r="E12" s="383"/>
      <c r="F12" s="383"/>
      <c r="G12" s="383"/>
      <c r="H12" s="383"/>
      <c r="I12" s="383"/>
      <c r="J12" s="383"/>
      <c r="K12" s="383"/>
      <c r="L12" s="383"/>
      <c r="M12" s="401"/>
      <c r="N12" s="402"/>
      <c r="O12" s="402"/>
      <c r="P12" s="402"/>
      <c r="Q12" s="402"/>
      <c r="R12" s="8"/>
      <c r="S12" s="383" t="s">
        <v>49</v>
      </c>
      <c r="T12" s="383"/>
      <c r="U12" s="383"/>
      <c r="V12" s="383"/>
      <c r="W12" s="383"/>
      <c r="X12" s="405"/>
      <c r="Y12" s="406"/>
      <c r="Z12" s="406"/>
      <c r="AA12" s="406"/>
      <c r="AB12" s="8"/>
      <c r="AC12" s="384" t="s">
        <v>48</v>
      </c>
      <c r="AD12" s="384"/>
      <c r="AE12" s="384"/>
      <c r="AF12" s="384"/>
      <c r="AG12" s="384"/>
      <c r="AH12" s="403" t="str">
        <f>IF(OR(M12="", X12=""),"",DATE(YEAR(M12), MONTH(M12)+ X12, ))</f>
        <v/>
      </c>
      <c r="AI12" s="404"/>
      <c r="AJ12" s="404"/>
      <c r="AK12" s="404"/>
      <c r="AL12" s="404"/>
      <c r="AM12" s="8"/>
      <c r="AN12" s="8"/>
      <c r="AO12" s="240" t="s">
        <v>366</v>
      </c>
      <c r="AP12" s="8"/>
      <c r="AQ12" s="52"/>
      <c r="AR12" s="8" t="str">
        <f>IF(OR(M12="", X12=""), "NICHT OK", "OK")</f>
        <v>NICHT OK</v>
      </c>
    </row>
    <row r="13" spans="3:44" s="9" customFormat="1" ht="6" customHeight="1" x14ac:dyDescent="0.25">
      <c r="C13" s="8"/>
      <c r="D13" s="4"/>
      <c r="E13" s="4"/>
      <c r="F13" s="8"/>
      <c r="G13" s="8"/>
      <c r="H13" s="8"/>
      <c r="I13" s="8"/>
      <c r="J13" s="8"/>
      <c r="K13" s="8"/>
      <c r="L13" s="8"/>
      <c r="M13" s="8"/>
      <c r="N13" s="8"/>
      <c r="O13" s="8"/>
      <c r="P13" s="8"/>
      <c r="Q13" s="8"/>
      <c r="R13" s="8"/>
      <c r="S13" s="8"/>
      <c r="T13" s="8"/>
      <c r="U13" s="8"/>
      <c r="V13"/>
      <c r="W13" s="8"/>
      <c r="X13" s="3"/>
      <c r="Y13" s="8"/>
      <c r="Z13" s="8"/>
      <c r="AA13" s="8"/>
      <c r="AB13" s="8"/>
      <c r="AC13" s="8"/>
      <c r="AD13" s="8"/>
      <c r="AE13" s="8"/>
      <c r="AF13" s="8"/>
      <c r="AG13" s="8"/>
      <c r="AH13" s="8"/>
      <c r="AI13" s="8"/>
      <c r="AJ13" s="8"/>
      <c r="AK13" s="8"/>
      <c r="AL13" s="8"/>
      <c r="AM13" s="8"/>
      <c r="AN13" s="8"/>
      <c r="AO13" s="240"/>
      <c r="AP13" s="8"/>
      <c r="AQ13" s="8"/>
      <c r="AR13" s="8"/>
    </row>
    <row r="14" spans="3:44" s="9" customFormat="1" ht="21" customHeight="1" x14ac:dyDescent="0.25">
      <c r="C14"/>
      <c r="D14" s="385" t="s">
        <v>79</v>
      </c>
      <c r="E14" s="407"/>
      <c r="F14" s="407"/>
      <c r="G14" s="407"/>
      <c r="H14" s="407"/>
      <c r="I14" s="407"/>
      <c r="J14" s="407"/>
      <c r="K14" s="407"/>
      <c r="L14" s="407"/>
      <c r="M14" s="412"/>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8"/>
      <c r="AN14" s="8"/>
      <c r="AO14" s="240" t="s">
        <v>457</v>
      </c>
      <c r="AP14" s="8"/>
      <c r="AQ14" s="8"/>
      <c r="AR14" s="8" t="str">
        <f>IF(AND(X12&gt;18, M14=""), "NICHT OK", "OK")</f>
        <v>OK</v>
      </c>
    </row>
    <row r="15" spans="3:44" s="9" customFormat="1" ht="6" customHeight="1" x14ac:dyDescent="0.25">
      <c r="C15" s="8"/>
      <c r="D15" s="4"/>
      <c r="E15" s="4"/>
      <c r="F15" s="8"/>
      <c r="G15" s="8"/>
      <c r="H15" s="8"/>
      <c r="I15" s="8"/>
      <c r="J15" s="8"/>
      <c r="K15" s="8"/>
      <c r="L15" s="8"/>
      <c r="M15" s="8"/>
      <c r="N15" s="8"/>
      <c r="O15" s="8"/>
      <c r="P15" s="8"/>
      <c r="Q15" s="8"/>
      <c r="R15" s="8"/>
      <c r="S15" s="8"/>
      <c r="T15" s="8"/>
      <c r="U15" s="8"/>
      <c r="V15"/>
      <c r="W15" s="8"/>
      <c r="X15" s="3"/>
      <c r="Y15" s="8"/>
      <c r="Z15" s="8"/>
      <c r="AA15" s="8"/>
      <c r="AB15" s="8"/>
      <c r="AC15" s="8"/>
      <c r="AD15" s="8"/>
      <c r="AE15" s="8"/>
      <c r="AF15" s="8"/>
      <c r="AG15" s="8"/>
      <c r="AH15" s="8"/>
      <c r="AI15" s="8"/>
      <c r="AJ15" s="8"/>
      <c r="AK15" s="8"/>
      <c r="AL15" s="8"/>
      <c r="AM15" s="8"/>
      <c r="AN15" s="8"/>
      <c r="AO15" s="240"/>
      <c r="AP15" s="8"/>
      <c r="AQ15" s="8"/>
      <c r="AR15" s="8"/>
    </row>
    <row r="16" spans="3:44" s="9" customFormat="1" ht="45" customHeight="1" x14ac:dyDescent="0.25">
      <c r="C16" s="279">
        <f>MAX($C$8:C15)+1</f>
        <v>4</v>
      </c>
      <c r="D16" s="384" t="s">
        <v>299</v>
      </c>
      <c r="E16" s="384"/>
      <c r="F16" s="384"/>
      <c r="G16" s="384"/>
      <c r="H16" s="384"/>
      <c r="I16" s="384"/>
      <c r="J16" s="384"/>
      <c r="K16" s="384"/>
      <c r="L16" s="385"/>
      <c r="M16" s="386" t="s">
        <v>437</v>
      </c>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7"/>
      <c r="AK16" s="387"/>
      <c r="AL16" s="387"/>
      <c r="AM16" s="8"/>
      <c r="AN16" s="8"/>
      <c r="AO16" s="240"/>
      <c r="AP16" s="8"/>
      <c r="AQ16" s="28">
        <v>0</v>
      </c>
      <c r="AR16" s="8" t="str">
        <f>IF(AND(AQ16&lt;&gt;1, AQ16&lt;&gt;2, AQ16&lt;&gt;3), "NICHT OK", "OK")</f>
        <v>NICHT OK</v>
      </c>
    </row>
    <row r="17" spans="2:44" s="9" customFormat="1" ht="60" customHeight="1" x14ac:dyDescent="0.25">
      <c r="C17" s="8"/>
      <c r="D17"/>
      <c r="E17"/>
      <c r="F17" s="8"/>
      <c r="G17" s="8"/>
      <c r="H17" s="8"/>
      <c r="I17" s="8"/>
      <c r="J17" s="8"/>
      <c r="K17" s="8"/>
      <c r="M17" s="386" t="s">
        <v>449</v>
      </c>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7"/>
      <c r="AK17" s="387"/>
      <c r="AL17" s="387"/>
      <c r="AM17" s="8"/>
      <c r="AN17" s="8"/>
      <c r="AO17" s="240"/>
      <c r="AP17" s="8"/>
      <c r="AQ17" s="8"/>
      <c r="AR17" s="8"/>
    </row>
    <row r="18" spans="2:44" s="9" customFormat="1" ht="6" customHeight="1" x14ac:dyDescent="0.25">
      <c r="C18" s="8"/>
      <c r="D18" s="4"/>
      <c r="E18" s="4"/>
      <c r="F18" s="8"/>
      <c r="G18" s="8"/>
      <c r="H18" s="8"/>
      <c r="I18" s="8"/>
      <c r="J18" s="8"/>
      <c r="K18" s="8"/>
      <c r="L18" s="8"/>
      <c r="M18" s="8"/>
      <c r="N18" s="8"/>
      <c r="O18" s="8"/>
      <c r="P18" s="8"/>
      <c r="Q18" s="8"/>
      <c r="R18" s="8"/>
      <c r="S18" s="8"/>
      <c r="T18" s="8"/>
      <c r="U18" s="8"/>
      <c r="V18"/>
      <c r="W18" s="8"/>
      <c r="X18" s="3"/>
      <c r="Y18" s="8"/>
      <c r="Z18" s="8"/>
      <c r="AA18" s="8"/>
      <c r="AB18" s="8"/>
      <c r="AC18" s="8"/>
      <c r="AD18" s="8"/>
      <c r="AE18" s="8"/>
      <c r="AF18" s="8"/>
      <c r="AG18" s="8"/>
      <c r="AH18" s="8"/>
      <c r="AI18" s="8"/>
      <c r="AJ18" s="8"/>
      <c r="AK18" s="8"/>
      <c r="AL18" s="8"/>
      <c r="AM18" s="8"/>
      <c r="AN18" s="8"/>
      <c r="AO18" s="240"/>
      <c r="AP18" s="8"/>
      <c r="AQ18" s="8"/>
      <c r="AR18" s="8"/>
    </row>
    <row r="19" spans="2:44" s="9" customFormat="1" ht="48" customHeight="1" x14ac:dyDescent="0.25">
      <c r="C19" s="279">
        <f>MAX($C$8:C18)+1</f>
        <v>5</v>
      </c>
      <c r="D19" s="384" t="s">
        <v>54</v>
      </c>
      <c r="E19" s="384"/>
      <c r="F19" s="384"/>
      <c r="G19" s="384"/>
      <c r="H19" s="384"/>
      <c r="I19" s="384"/>
      <c r="J19" s="384"/>
      <c r="K19" s="384"/>
      <c r="L19" s="385"/>
      <c r="M19" s="386" t="str">
        <f>IF(AQ16=1, "Das Anpassungskonzept wurde im Rahmen der Förderrichtlinie „Klimaanpassung in sozialen Einrichtungen“ erstellt und entspricht den Anforderungen des ausgewählten Förderschwerpunktes.", IF(AQ16=2, "Ein Anpassungskonzept wurde im Rahmen der Förderrichtlinie „Klimaanpassung in sozialen Einrichtungen“, Förderschwerpunkt 1.2 (Version BAnz AT 21.12.2020 B4) durchgeführt.", "Bitte Förderschwerpunkt auswählen"))</f>
        <v>Bitte Förderschwerpunkt auswählen</v>
      </c>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7"/>
      <c r="AK19" s="387"/>
      <c r="AL19" s="387"/>
      <c r="AM19" s="8"/>
      <c r="AN19" s="8"/>
      <c r="AO19" s="240"/>
      <c r="AP19" s="8"/>
      <c r="AQ19" s="28">
        <v>0</v>
      </c>
      <c r="AR19" s="8" t="str">
        <f>IF(AND(AQ19&lt;&gt;1, AQ19&lt;&gt;2), "NICHT OK", "OK")</f>
        <v>NICHT OK</v>
      </c>
    </row>
    <row r="20" spans="2:44" s="9" customFormat="1" ht="47.1" customHeight="1" x14ac:dyDescent="0.25">
      <c r="C20" s="8"/>
      <c r="D20"/>
      <c r="E20"/>
      <c r="F20" s="8"/>
      <c r="G20" s="8"/>
      <c r="H20" s="8"/>
      <c r="I20" s="8"/>
      <c r="J20" s="8"/>
      <c r="K20" s="8"/>
      <c r="M20" s="386" t="str">
        <f>IF(AQ16=1, "Das Anpassungskonzept wurde anderweitig erstellt und entspricht den Anforderungen des ausgewählten Förderschwerpunktes.", IF(AQ16=2, "Eine Einstiegs- oder Orientierungsberatung wurde im Rahmen der Förderrichtlinie „Klimaanpassung in sozialen Einrichtungen“, Förderschwerpunkt 1.1 (Version BAnz AT 21.12.2020 B4) durchgeführt.", "Bitte Förderschwerpunkt auswählen"))</f>
        <v>Bitte Förderschwerpunkt auswählen</v>
      </c>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7"/>
      <c r="AK20" s="387"/>
      <c r="AL20" s="387"/>
      <c r="AM20" s="8"/>
      <c r="AN20" s="8"/>
      <c r="AO20" s="240"/>
      <c r="AP20" s="8"/>
      <c r="AQ20" s="8"/>
      <c r="AR20" s="8"/>
    </row>
    <row r="21" spans="2:44" s="9" customFormat="1" ht="20.100000000000001" customHeight="1" x14ac:dyDescent="0.2">
      <c r="D21" s="49"/>
      <c r="E21" s="49"/>
      <c r="F21" s="29"/>
      <c r="G21" s="50"/>
      <c r="H21" s="29"/>
      <c r="I21" s="29"/>
      <c r="J21" s="29"/>
      <c r="K21" s="29"/>
      <c r="L21" s="29"/>
      <c r="M21" s="29"/>
      <c r="N21" s="29"/>
      <c r="O21" s="29"/>
      <c r="P21" s="36"/>
      <c r="Q21" s="36"/>
      <c r="R21" s="37"/>
      <c r="S21" s="37"/>
      <c r="T21" s="37"/>
      <c r="U21" s="37"/>
      <c r="V21" s="31"/>
      <c r="X21" s="38"/>
      <c r="Y21" s="39"/>
      <c r="Z21" s="39"/>
      <c r="AA21" s="39"/>
      <c r="AO21" s="239"/>
    </row>
    <row r="22" spans="2:44" s="9" customFormat="1" ht="19.350000000000001" customHeight="1" thickBot="1" x14ac:dyDescent="0.25">
      <c r="C22" s="40" t="s">
        <v>446</v>
      </c>
      <c r="D22" s="41"/>
      <c r="E22" s="41"/>
      <c r="F22" s="42"/>
      <c r="G22" s="43"/>
      <c r="H22" s="42"/>
      <c r="I22" s="42"/>
      <c r="J22" s="42"/>
      <c r="K22" s="42"/>
      <c r="L22" s="42"/>
      <c r="M22" s="42"/>
      <c r="N22" s="42"/>
      <c r="O22" s="42"/>
      <c r="P22" s="44"/>
      <c r="Q22" s="44"/>
      <c r="R22" s="45"/>
      <c r="S22" s="45"/>
      <c r="T22" s="45"/>
      <c r="U22" s="45"/>
      <c r="V22" s="46"/>
      <c r="W22" s="41"/>
      <c r="X22" s="47"/>
      <c r="Y22" s="48"/>
      <c r="Z22" s="48"/>
      <c r="AA22" s="48"/>
      <c r="AB22" s="41"/>
      <c r="AC22" s="41"/>
      <c r="AD22" s="41"/>
      <c r="AE22" s="41"/>
      <c r="AF22" s="41"/>
      <c r="AG22" s="41"/>
      <c r="AH22" s="41"/>
      <c r="AI22" s="41"/>
      <c r="AJ22" s="41"/>
      <c r="AK22" s="41"/>
      <c r="AL22" s="41"/>
      <c r="AO22" s="239"/>
    </row>
    <row r="23" spans="2:44" s="9" customFormat="1" ht="6" customHeight="1" x14ac:dyDescent="0.2">
      <c r="C23" s="20"/>
      <c r="D23" s="21"/>
      <c r="E23" s="21"/>
      <c r="F23" s="22"/>
      <c r="G23" s="23"/>
      <c r="H23" s="22"/>
      <c r="I23" s="22"/>
      <c r="J23" s="22"/>
      <c r="K23" s="22"/>
      <c r="L23" s="22"/>
      <c r="M23" s="22"/>
      <c r="N23" s="22"/>
      <c r="O23" s="22"/>
      <c r="P23" s="24"/>
      <c r="Q23" s="24"/>
      <c r="R23" s="25"/>
      <c r="S23" s="25"/>
      <c r="T23" s="25"/>
      <c r="U23" s="25"/>
      <c r="V23" s="26"/>
      <c r="W23" s="21"/>
      <c r="X23" s="27"/>
      <c r="Y23" s="87"/>
      <c r="Z23" s="87"/>
      <c r="AA23" s="87"/>
      <c r="AB23" s="21"/>
      <c r="AC23" s="21"/>
      <c r="AD23" s="21"/>
      <c r="AE23" s="21"/>
      <c r="AF23" s="21"/>
      <c r="AG23" s="21"/>
      <c r="AH23" s="21"/>
      <c r="AI23" s="21"/>
      <c r="AJ23" s="21"/>
      <c r="AK23" s="21"/>
      <c r="AL23" s="21"/>
      <c r="AO23" s="239"/>
    </row>
    <row r="24" spans="2:44" s="9" customFormat="1" ht="45" customHeight="1" x14ac:dyDescent="0.25">
      <c r="C24" s="20"/>
      <c r="D24" s="426" t="s">
        <v>444</v>
      </c>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O24" s="239"/>
    </row>
    <row r="25" spans="2:44" s="9" customFormat="1" ht="10.35" customHeight="1" x14ac:dyDescent="0.25">
      <c r="C25" s="8"/>
      <c r="D25" s="51"/>
      <c r="E25" s="51"/>
      <c r="F25" s="51"/>
      <c r="G25" s="51"/>
      <c r="H25" s="51"/>
      <c r="I25" s="51"/>
      <c r="J25" s="51"/>
      <c r="K25" s="8"/>
      <c r="L25" s="8"/>
      <c r="M25" s="8"/>
      <c r="N25" s="8"/>
      <c r="O25" s="8"/>
      <c r="P25" s="8"/>
      <c r="Q25" s="8"/>
      <c r="R25" s="8"/>
      <c r="S25" s="8"/>
      <c r="T25" s="8"/>
      <c r="U25" s="8"/>
      <c r="V25" s="4"/>
      <c r="W25" s="4"/>
      <c r="X25" s="4"/>
      <c r="Y25" s="4"/>
      <c r="Z25" s="4"/>
      <c r="AA25" s="4"/>
      <c r="AB25"/>
      <c r="AC25"/>
      <c r="AD25"/>
      <c r="AE25"/>
      <c r="AF25"/>
      <c r="AG25" s="8"/>
      <c r="AH25" s="8"/>
      <c r="AI25" s="8"/>
      <c r="AJ25" s="8"/>
      <c r="AK25" s="8"/>
      <c r="AL25" s="8"/>
      <c r="AM25" s="8"/>
      <c r="AN25" s="8"/>
      <c r="AO25" s="240"/>
      <c r="AP25" s="8"/>
      <c r="AQ25" s="8"/>
      <c r="AR25" s="8"/>
    </row>
    <row r="26" spans="2:44" s="55" customFormat="1" ht="20.100000000000001" customHeight="1" x14ac:dyDescent="0.25">
      <c r="C26" s="279">
        <f>MAX($C$8:C25)+1</f>
        <v>6</v>
      </c>
      <c r="D26" s="383" t="s">
        <v>458</v>
      </c>
      <c r="E26" s="383"/>
      <c r="F26" s="383"/>
      <c r="G26" s="383"/>
      <c r="H26" s="383"/>
      <c r="I26" s="383"/>
      <c r="J26" s="383"/>
      <c r="K26" s="383"/>
      <c r="L26" s="383"/>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54"/>
      <c r="AN26" s="54"/>
      <c r="AO26" s="241" t="s">
        <v>445</v>
      </c>
      <c r="AP26" s="54"/>
      <c r="AQ26" s="54"/>
      <c r="AR26" s="8" t="str">
        <f>IF(OR(M26="", M26="bitte auswählen"), "NICHT OK", "OK")</f>
        <v>NICHT OK</v>
      </c>
    </row>
    <row r="27" spans="2:44" s="55" customFormat="1" ht="6" customHeight="1" x14ac:dyDescent="0.25">
      <c r="C27" s="8"/>
      <c r="D27" s="14"/>
      <c r="E27" s="14"/>
      <c r="F27" s="14"/>
      <c r="G27" s="14"/>
      <c r="H27" s="14"/>
      <c r="I27" s="14"/>
      <c r="J27" s="14"/>
      <c r="K27" s="14"/>
      <c r="L27" s="14"/>
      <c r="M27" s="54"/>
      <c r="N27" s="54"/>
      <c r="O27" s="54"/>
      <c r="P27" s="54"/>
      <c r="Q27" s="54"/>
      <c r="R27" s="54"/>
      <c r="S27" s="54"/>
      <c r="T27" s="54"/>
      <c r="U27" s="54"/>
      <c r="V27" s="54"/>
      <c r="W27" s="54"/>
      <c r="X27" s="54"/>
      <c r="Y27" s="54"/>
      <c r="Z27" s="54"/>
      <c r="AA27" s="54"/>
      <c r="AB27" s="54"/>
      <c r="AC27" s="54"/>
      <c r="AD27" s="54"/>
      <c r="AE27" s="54"/>
      <c r="AF27" s="54"/>
      <c r="AG27" s="56"/>
      <c r="AH27" s="56"/>
      <c r="AI27" s="56"/>
      <c r="AJ27" s="56"/>
      <c r="AK27" s="56"/>
      <c r="AL27" s="56"/>
      <c r="AM27" s="56"/>
      <c r="AN27" s="56"/>
      <c r="AO27" s="242"/>
      <c r="AP27" s="56"/>
      <c r="AQ27" s="56"/>
      <c r="AR27" s="56"/>
    </row>
    <row r="28" spans="2:44" s="55" customFormat="1" ht="20.100000000000001" customHeight="1" x14ac:dyDescent="0.25">
      <c r="C28" s="279">
        <f>MAX($C$8:C27)+1</f>
        <v>7</v>
      </c>
      <c r="D28" s="383" t="s">
        <v>195</v>
      </c>
      <c r="E28" s="383"/>
      <c r="F28" s="383"/>
      <c r="G28" s="383"/>
      <c r="H28" s="383"/>
      <c r="I28" s="383"/>
      <c r="J28" s="383"/>
      <c r="K28" s="383"/>
      <c r="L28" s="383"/>
      <c r="M28" s="400" t="s">
        <v>0</v>
      </c>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59"/>
      <c r="AN28" s="59"/>
      <c r="AO28" s="243"/>
      <c r="AP28" s="59"/>
      <c r="AQ28" s="59"/>
      <c r="AR28" s="8" t="str">
        <f>IF(OR(M28="", M28="bitte auswählen"), "NICHT OK", "OK")</f>
        <v>NICHT OK</v>
      </c>
    </row>
    <row r="29" spans="2:44" s="55" customFormat="1" ht="6" customHeight="1" x14ac:dyDescent="0.2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s="59"/>
      <c r="AO29" s="243"/>
      <c r="AP29" s="59"/>
      <c r="AQ29" s="59"/>
      <c r="AR29" s="8"/>
    </row>
    <row r="30" spans="2:44" s="55" customFormat="1" ht="30" customHeight="1" x14ac:dyDescent="0.25">
      <c r="C30" s="279">
        <f>MAX($C$8:C29)+1</f>
        <v>8</v>
      </c>
      <c r="D30" s="383" t="s">
        <v>203</v>
      </c>
      <c r="E30" s="383"/>
      <c r="F30" s="383"/>
      <c r="G30" s="383"/>
      <c r="H30" s="383"/>
      <c r="I30" s="383"/>
      <c r="J30" s="383"/>
      <c r="K30" s="383"/>
      <c r="L30" s="383"/>
      <c r="M30" s="414" t="s">
        <v>0</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59"/>
      <c r="AN30" s="59"/>
      <c r="AO30" s="243"/>
      <c r="AP30" s="59"/>
      <c r="AQ30" s="59"/>
      <c r="AR30" s="8" t="str">
        <f>IF(OR(M30="", M30="bitte auswählen"), "NICHT OK", "OK")</f>
        <v>NICHT OK</v>
      </c>
    </row>
    <row r="31" spans="2:44" s="55" customFormat="1" ht="6" customHeight="1" x14ac:dyDescent="0.25">
      <c r="C31" s="13"/>
      <c r="D31"/>
      <c r="E31"/>
      <c r="F31"/>
      <c r="G31"/>
      <c r="H31"/>
      <c r="I31"/>
      <c r="J31"/>
      <c r="K31" s="14"/>
      <c r="L31" s="14"/>
      <c r="M31" s="54"/>
      <c r="N31" s="54"/>
      <c r="O31" s="54"/>
      <c r="P31" s="54"/>
      <c r="Q31" s="54"/>
      <c r="R31" s="54"/>
      <c r="S31" s="54"/>
      <c r="T31" s="54"/>
      <c r="U31" s="54"/>
      <c r="V31"/>
      <c r="W31"/>
      <c r="X31"/>
      <c r="Y31"/>
      <c r="Z31"/>
      <c r="AA31"/>
      <c r="AB31"/>
      <c r="AC31"/>
      <c r="AD31"/>
      <c r="AE31"/>
      <c r="AF31"/>
      <c r="AG31" s="59"/>
      <c r="AH31" s="59"/>
      <c r="AI31" s="59"/>
      <c r="AJ31" s="59"/>
      <c r="AK31" s="59"/>
      <c r="AL31" s="59"/>
      <c r="AM31" s="59"/>
      <c r="AN31" s="59"/>
      <c r="AO31" s="243"/>
      <c r="AP31" s="59"/>
      <c r="AQ31" s="59"/>
      <c r="AR31" s="8"/>
    </row>
    <row r="32" spans="2:44" s="55" customFormat="1" ht="49.35" customHeight="1" x14ac:dyDescent="0.25">
      <c r="C32" s="279">
        <f>MAX($C$8:C31)+1</f>
        <v>9</v>
      </c>
      <c r="D32" s="383" t="s">
        <v>405</v>
      </c>
      <c r="E32" s="383"/>
      <c r="F32" s="383"/>
      <c r="G32" s="383"/>
      <c r="H32" s="383"/>
      <c r="I32" s="383"/>
      <c r="J32" s="383"/>
      <c r="K32" s="383"/>
      <c r="L32" s="383"/>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59"/>
      <c r="AN32" s="59"/>
      <c r="AO32" s="243" t="s">
        <v>412</v>
      </c>
      <c r="AP32" s="59"/>
      <c r="AQ32" s="59"/>
      <c r="AR32" s="8" t="str">
        <f>IF(OR(M32="", M32="bitte auswählen"), "NICHT OK", "OK")</f>
        <v>NICHT OK</v>
      </c>
    </row>
    <row r="33" spans="3:44" s="55" customFormat="1" ht="6" customHeight="1" x14ac:dyDescent="0.25">
      <c r="C33" s="8"/>
      <c r="D33"/>
      <c r="E33"/>
      <c r="F33"/>
      <c r="G33"/>
      <c r="H33"/>
      <c r="I33"/>
      <c r="J33"/>
      <c r="K33" s="14"/>
      <c r="L33" s="14"/>
      <c r="M33" s="54"/>
      <c r="N33" s="54"/>
      <c r="O33" s="54"/>
      <c r="P33" s="54"/>
      <c r="Q33" s="54"/>
      <c r="R33" s="54"/>
      <c r="S33" s="54"/>
      <c r="T33" s="54"/>
      <c r="U33" s="54"/>
      <c r="V33"/>
      <c r="W33"/>
      <c r="X33"/>
      <c r="Y33"/>
      <c r="Z33"/>
      <c r="AA33"/>
      <c r="AB33"/>
      <c r="AC33"/>
      <c r="AD33"/>
      <c r="AE33"/>
      <c r="AF33"/>
      <c r="AG33" s="59"/>
      <c r="AH33" s="59"/>
      <c r="AI33" s="59"/>
      <c r="AJ33" s="59"/>
      <c r="AK33" s="59"/>
      <c r="AL33" s="59"/>
      <c r="AM33" s="59"/>
      <c r="AN33" s="59"/>
      <c r="AO33" s="243"/>
      <c r="AP33" s="59"/>
      <c r="AQ33" s="59"/>
      <c r="AR33" s="59"/>
    </row>
    <row r="34" spans="3:44" s="55" customFormat="1" ht="46.35" customHeight="1" x14ac:dyDescent="0.25">
      <c r="C34" s="279">
        <f>MAX($C$8:C33)+1</f>
        <v>10</v>
      </c>
      <c r="D34" s="383" t="s">
        <v>314</v>
      </c>
      <c r="E34" s="383"/>
      <c r="F34" s="383"/>
      <c r="G34" s="383"/>
      <c r="H34" s="383"/>
      <c r="I34" s="383"/>
      <c r="J34" s="383"/>
      <c r="K34" s="383"/>
      <c r="L34" s="383"/>
      <c r="M34" s="400" t="s">
        <v>0</v>
      </c>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59"/>
      <c r="AN34" s="59"/>
      <c r="AO34" s="243" t="s">
        <v>367</v>
      </c>
      <c r="AP34" s="59"/>
      <c r="AQ34" s="59"/>
      <c r="AR34" s="8" t="str">
        <f>IF(OR(M34="", M34="bitte auswählen"), "NICHT OK", "OK")</f>
        <v>NICHT OK</v>
      </c>
    </row>
    <row r="35" spans="3:44" s="55" customFormat="1" ht="20.100000000000001" customHeight="1" x14ac:dyDescent="0.25">
      <c r="C35" s="13"/>
      <c r="D35" s="54"/>
      <c r="E35" s="54"/>
      <c r="F35" s="54"/>
      <c r="G35" s="54"/>
      <c r="H35" s="54"/>
      <c r="I35" s="54"/>
      <c r="J35" s="54"/>
      <c r="K35" s="54"/>
      <c r="L35" s="54"/>
      <c r="M35" s="54"/>
      <c r="N35" s="54"/>
      <c r="O35" s="54"/>
      <c r="P35" s="54"/>
      <c r="Q35" s="54"/>
      <c r="R35" s="54"/>
      <c r="S35" s="54"/>
      <c r="T35" s="54"/>
      <c r="U35" s="54"/>
      <c r="V35" s="58"/>
      <c r="W35" s="54"/>
      <c r="X35" s="59"/>
      <c r="Y35" s="59"/>
      <c r="Z35" s="59"/>
      <c r="AA35" s="59"/>
      <c r="AB35" s="60"/>
      <c r="AC35" s="14"/>
      <c r="AD35" s="14"/>
      <c r="AE35" s="14"/>
      <c r="AF35" s="14"/>
      <c r="AG35" s="14"/>
      <c r="AH35" s="14"/>
      <c r="AI35" s="14"/>
      <c r="AJ35" s="14"/>
      <c r="AK35" s="14"/>
      <c r="AL35" s="14"/>
      <c r="AM35" s="14"/>
      <c r="AN35" s="14"/>
      <c r="AO35" s="241"/>
      <c r="AP35" s="14"/>
      <c r="AQ35" s="14"/>
      <c r="AR35" s="14"/>
    </row>
    <row r="36" spans="3:44" s="9" customFormat="1" ht="16.5" customHeight="1" thickBot="1" x14ac:dyDescent="0.25">
      <c r="C36" s="40" t="s">
        <v>324</v>
      </c>
      <c r="D36" s="41"/>
      <c r="E36" s="41"/>
      <c r="F36" s="42"/>
      <c r="G36" s="43"/>
      <c r="H36" s="42"/>
      <c r="I36" s="42"/>
      <c r="J36" s="42"/>
      <c r="K36" s="42"/>
      <c r="L36" s="42"/>
      <c r="M36" s="42"/>
      <c r="N36" s="42"/>
      <c r="O36" s="42"/>
      <c r="P36" s="44"/>
      <c r="Q36" s="44"/>
      <c r="R36" s="45"/>
      <c r="S36" s="45"/>
      <c r="T36" s="45"/>
      <c r="U36" s="45"/>
      <c r="V36" s="46"/>
      <c r="W36" s="41"/>
      <c r="X36" s="47"/>
      <c r="Y36" s="48"/>
      <c r="Z36" s="48"/>
      <c r="AA36" s="48"/>
      <c r="AB36" s="41"/>
      <c r="AC36" s="41"/>
      <c r="AD36" s="41"/>
      <c r="AE36" s="41"/>
      <c r="AF36" s="41"/>
      <c r="AG36" s="41"/>
      <c r="AH36" s="41"/>
      <c r="AI36" s="41"/>
      <c r="AJ36" s="41"/>
      <c r="AK36" s="41"/>
      <c r="AL36" s="41"/>
      <c r="AM36" s="15"/>
      <c r="AN36" s="15"/>
      <c r="AO36" s="243" t="s">
        <v>364</v>
      </c>
      <c r="AP36" s="15"/>
      <c r="AQ36" s="15"/>
      <c r="AR36" s="15"/>
    </row>
    <row r="37" spans="3:44" s="9" customFormat="1" ht="6" customHeight="1" x14ac:dyDescent="0.25">
      <c r="C37" s="63"/>
      <c r="D37" s="64"/>
      <c r="E37" s="64"/>
      <c r="F37" s="64"/>
      <c r="G37" s="64"/>
      <c r="H37" s="64"/>
      <c r="I37" s="64"/>
      <c r="J37" s="64"/>
      <c r="K37" s="64"/>
      <c r="L37" s="8"/>
      <c r="M37" s="65"/>
      <c r="N37" s="65"/>
      <c r="O37" s="65"/>
      <c r="P37" s="8"/>
      <c r="Q37" s="8"/>
      <c r="R37" s="8"/>
      <c r="S37"/>
      <c r="T37"/>
      <c r="U37"/>
      <c r="V37"/>
      <c r="W37" s="8"/>
      <c r="X37" s="15"/>
      <c r="Y37" s="59"/>
      <c r="Z37" s="59"/>
      <c r="AA37" s="59"/>
      <c r="AB37" s="15"/>
      <c r="AC37" s="15"/>
      <c r="AD37" s="15"/>
      <c r="AE37" s="15"/>
      <c r="AF37" s="15"/>
      <c r="AG37" s="15"/>
      <c r="AH37" s="15"/>
      <c r="AI37" s="15"/>
      <c r="AJ37" s="15"/>
      <c r="AK37" s="15"/>
      <c r="AL37" s="15"/>
      <c r="AM37" s="15"/>
      <c r="AN37" s="15"/>
      <c r="AO37" s="243"/>
      <c r="AP37" s="15"/>
      <c r="AQ37" s="15"/>
      <c r="AR37" s="15"/>
    </row>
    <row r="38" spans="3:44" s="9" customFormat="1" ht="45" customHeight="1" x14ac:dyDescent="0.25">
      <c r="C38" s="11"/>
      <c r="D38" s="426" t="s">
        <v>432</v>
      </c>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14"/>
      <c r="AN38" s="14"/>
      <c r="AO38" s="241"/>
      <c r="AP38" s="14"/>
      <c r="AQ38" s="14"/>
      <c r="AR38" s="8"/>
    </row>
    <row r="39" spans="3:44" s="9" customFormat="1" ht="15" customHeight="1" x14ac:dyDescent="0.25">
      <c r="C39" s="11"/>
      <c r="D39" s="425" t="s">
        <v>393</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4"/>
      <c r="AN39" s="14"/>
      <c r="AO39" s="241"/>
      <c r="AP39" s="14"/>
      <c r="AQ39" s="14"/>
      <c r="AR39" s="8"/>
    </row>
    <row r="40" spans="3:44" s="9" customFormat="1" ht="10.35" customHeight="1" x14ac:dyDescent="0.25">
      <c r="C40" s="63"/>
      <c r="D40" s="64"/>
      <c r="E40" s="64"/>
      <c r="F40" s="64"/>
      <c r="G40" s="64"/>
      <c r="H40" s="64"/>
      <c r="I40" s="64"/>
      <c r="J40" s="64"/>
      <c r="K40" s="64"/>
      <c r="L40" s="8"/>
      <c r="M40" s="65"/>
      <c r="N40" s="65"/>
      <c r="O40" s="65"/>
      <c r="P40" s="8"/>
      <c r="Q40" s="8"/>
      <c r="R40" s="8"/>
      <c r="S40"/>
      <c r="T40"/>
      <c r="U40"/>
      <c r="V40"/>
      <c r="W40" s="8"/>
      <c r="X40" s="15"/>
      <c r="Y40" s="59"/>
      <c r="Z40" s="59"/>
      <c r="AA40" s="59"/>
      <c r="AB40" s="15"/>
      <c r="AC40" s="15"/>
      <c r="AD40" s="15"/>
      <c r="AE40" s="15"/>
      <c r="AF40" s="15"/>
      <c r="AG40" s="15"/>
      <c r="AH40" s="15"/>
      <c r="AI40" s="15"/>
      <c r="AJ40" s="15"/>
      <c r="AK40" s="15"/>
      <c r="AL40" s="15"/>
      <c r="AM40" s="15"/>
      <c r="AN40" s="15"/>
      <c r="AO40" s="243"/>
      <c r="AP40" s="15"/>
      <c r="AQ40" s="15"/>
      <c r="AR40" s="15"/>
    </row>
    <row r="41" spans="3:44" s="10" customFormat="1" ht="20.100000000000001" customHeight="1" x14ac:dyDescent="0.25">
      <c r="C41" s="279">
        <f>MAX($C$8:C40)+1</f>
        <v>11</v>
      </c>
      <c r="D41" s="434" t="s">
        <v>50</v>
      </c>
      <c r="E41" s="434"/>
      <c r="F41" s="434"/>
      <c r="G41" s="434"/>
      <c r="H41" s="434"/>
      <c r="I41" s="434"/>
      <c r="J41" s="434"/>
      <c r="K41" s="434"/>
      <c r="L41" s="434"/>
      <c r="M41" s="435"/>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16"/>
      <c r="AN41" s="16"/>
      <c r="AO41" s="245"/>
      <c r="AP41" s="16"/>
      <c r="AQ41" s="16"/>
      <c r="AR41" s="8" t="str">
        <f>IF(OR(M41="", M41="bitte auswählen"), "NICHT OK", "OK")</f>
        <v>NICHT OK</v>
      </c>
    </row>
    <row r="42" spans="3:44" s="9" customFormat="1" ht="6" customHeight="1" x14ac:dyDescent="0.25">
      <c r="C42" s="63"/>
      <c r="D42"/>
      <c r="E42"/>
      <c r="F42"/>
      <c r="G42"/>
      <c r="H42"/>
      <c r="I42"/>
      <c r="J42"/>
      <c r="K42"/>
      <c r="L42"/>
      <c r="M42"/>
      <c r="N42"/>
      <c r="O42"/>
      <c r="P42"/>
      <c r="Q42" s="77"/>
      <c r="R42" s="77"/>
      <c r="S42" s="77"/>
      <c r="T42" s="77"/>
      <c r="U42" s="77"/>
      <c r="V42" s="77"/>
      <c r="W42" s="77"/>
      <c r="X42" s="77"/>
      <c r="Y42" s="77"/>
      <c r="Z42" s="77"/>
      <c r="AA42" s="77"/>
      <c r="AB42" s="77"/>
      <c r="AC42" s="77"/>
      <c r="AD42" s="77"/>
      <c r="AE42" s="77"/>
      <c r="AF42" s="77"/>
      <c r="AG42" s="77"/>
      <c r="AH42" s="77"/>
      <c r="AI42" s="77"/>
      <c r="AJ42" s="77"/>
      <c r="AK42" s="77"/>
      <c r="AL42" s="77"/>
      <c r="AM42" s="15"/>
      <c r="AN42" s="15"/>
      <c r="AO42" s="243"/>
      <c r="AP42" s="15"/>
      <c r="AQ42" s="15"/>
      <c r="AR42" s="15"/>
    </row>
    <row r="43" spans="3:44" s="10" customFormat="1" ht="20.100000000000001" customHeight="1" x14ac:dyDescent="0.25">
      <c r="C43" s="279">
        <f>MAX($C$8:C42)+1</f>
        <v>12</v>
      </c>
      <c r="D43" s="384" t="s">
        <v>51</v>
      </c>
      <c r="E43" s="384"/>
      <c r="F43" s="384"/>
      <c r="G43" s="384"/>
      <c r="H43" s="384"/>
      <c r="I43" s="384"/>
      <c r="J43" s="384"/>
      <c r="K43" s="384"/>
      <c r="L43" s="384"/>
      <c r="M43" s="402" t="s">
        <v>0</v>
      </c>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16"/>
      <c r="AN43" s="16"/>
      <c r="AO43" s="245"/>
      <c r="AP43" s="16"/>
      <c r="AQ43" s="16"/>
      <c r="AR43" s="8" t="str">
        <f>IF(OR(M43="", M43="bitte auswählen"), "NICHT OK", "OK")</f>
        <v>NICHT OK</v>
      </c>
    </row>
    <row r="44" spans="3:44" s="55" customFormat="1" ht="6" customHeight="1" x14ac:dyDescent="0.25">
      <c r="C44" s="8"/>
      <c r="D44" s="14"/>
      <c r="E44" s="14"/>
      <c r="F44" s="14"/>
      <c r="G44" s="14"/>
      <c r="H44" s="14"/>
      <c r="I44" s="14"/>
      <c r="J44" s="14"/>
      <c r="K44" s="14"/>
      <c r="L44" s="14"/>
      <c r="M44" s="54"/>
      <c r="N44" s="54"/>
      <c r="O44" s="54"/>
      <c r="P44" s="54"/>
      <c r="Q44" s="54"/>
      <c r="R44" s="54"/>
      <c r="S44" s="54"/>
      <c r="T44" s="54"/>
      <c r="U44" s="54"/>
      <c r="V44" s="54"/>
      <c r="W44" s="54"/>
      <c r="X44" s="54"/>
      <c r="Y44" s="54"/>
      <c r="Z44" s="54"/>
      <c r="AA44" s="54"/>
      <c r="AB44" s="54"/>
      <c r="AC44" s="54"/>
      <c r="AD44" s="54"/>
      <c r="AE44" s="54"/>
      <c r="AF44" s="54"/>
      <c r="AG44" s="56"/>
      <c r="AH44" s="56"/>
      <c r="AI44" s="56"/>
      <c r="AJ44" s="56"/>
      <c r="AK44" s="56"/>
      <c r="AL44" s="56"/>
      <c r="AM44" s="56"/>
      <c r="AN44" s="56"/>
      <c r="AO44" s="242"/>
      <c r="AP44" s="56"/>
      <c r="AQ44" s="56"/>
      <c r="AR44" s="56"/>
    </row>
    <row r="45" spans="3:44" s="9" customFormat="1" ht="20.100000000000001" customHeight="1" x14ac:dyDescent="0.25">
      <c r="C45" s="279">
        <f>MAX($C$8:C41)+1</f>
        <v>12</v>
      </c>
      <c r="D45" s="383" t="s">
        <v>345</v>
      </c>
      <c r="E45" s="383"/>
      <c r="F45" s="383"/>
      <c r="G45" s="383"/>
      <c r="H45" s="383"/>
      <c r="I45" s="383"/>
      <c r="J45" s="383"/>
      <c r="K45" s="383"/>
      <c r="L45" s="383"/>
      <c r="M45" s="438"/>
      <c r="N45" s="439"/>
      <c r="O45" s="439"/>
      <c r="P45" s="439"/>
      <c r="Q45" s="439"/>
      <c r="R45" s="439"/>
      <c r="S45" s="439"/>
      <c r="T45" s="439"/>
      <c r="U45" s="439"/>
      <c r="V45" s="439"/>
      <c r="W45" s="439"/>
      <c r="X45" s="439"/>
      <c r="Y45" s="439"/>
      <c r="Z45" s="439"/>
      <c r="AA45" s="439"/>
      <c r="AB45" s="440"/>
      <c r="AC45"/>
      <c r="AD45" s="420" t="s">
        <v>346</v>
      </c>
      <c r="AE45" s="420"/>
      <c r="AF45" s="420"/>
      <c r="AG45" s="420"/>
      <c r="AH45" s="441"/>
      <c r="AI45" s="441"/>
      <c r="AJ45" s="441"/>
      <c r="AK45" s="441"/>
      <c r="AL45" s="441"/>
      <c r="AM45" s="8"/>
      <c r="AN45" s="8"/>
      <c r="AO45" s="246"/>
      <c r="AP45" s="52"/>
      <c r="AQ45" s="52"/>
      <c r="AR45" s="8" t="str">
        <f>IF(OR(M45="", AH45=""), "NICHT OK", "OK")</f>
        <v>NICHT OK</v>
      </c>
    </row>
    <row r="46" spans="3:44" s="9" customFormat="1" ht="6" customHeight="1" x14ac:dyDescent="0.25">
      <c r="C46" s="13"/>
      <c r="D46"/>
      <c r="E46"/>
      <c r="F46"/>
      <c r="G46"/>
      <c r="H46"/>
      <c r="I46"/>
      <c r="J46"/>
      <c r="K46" s="8"/>
      <c r="L46" s="8"/>
      <c r="M46" s="8"/>
      <c r="N46" s="8"/>
      <c r="O46" s="8"/>
      <c r="P46" s="8"/>
      <c r="Q46" s="8"/>
      <c r="R46" s="8"/>
      <c r="S46" s="8"/>
      <c r="T46" s="8"/>
      <c r="U46" s="8"/>
      <c r="V46"/>
      <c r="W46"/>
      <c r="X46"/>
      <c r="Y46"/>
      <c r="Z46"/>
      <c r="AA46"/>
      <c r="AB46"/>
      <c r="AC46"/>
      <c r="AD46"/>
      <c r="AE46"/>
      <c r="AF46"/>
      <c r="AG46" s="8"/>
      <c r="AH46" s="8"/>
      <c r="AI46" s="8"/>
      <c r="AJ46" s="8"/>
      <c r="AK46" s="8"/>
      <c r="AL46" s="8"/>
      <c r="AM46" s="8"/>
      <c r="AN46" s="8"/>
      <c r="AO46" s="240"/>
      <c r="AP46" s="8"/>
      <c r="AQ46" s="8"/>
      <c r="AR46" s="8"/>
    </row>
    <row r="47" spans="3:44" s="9" customFormat="1" ht="20.100000000000001" customHeight="1" x14ac:dyDescent="0.25">
      <c r="C47" s="279">
        <f>MAX($C$8:C46)+1</f>
        <v>13</v>
      </c>
      <c r="D47" s="383" t="s">
        <v>347</v>
      </c>
      <c r="E47" s="383"/>
      <c r="F47" s="383"/>
      <c r="G47" s="383"/>
      <c r="H47" s="383"/>
      <c r="I47" s="383"/>
      <c r="J47" s="383"/>
      <c r="K47" s="383"/>
      <c r="L47" s="383"/>
      <c r="M47" s="442"/>
      <c r="N47" s="442"/>
      <c r="O47" s="442"/>
      <c r="P47" s="442"/>
      <c r="Q47" s="442"/>
      <c r="R47" s="442"/>
      <c r="S47" s="442"/>
      <c r="T47" s="442"/>
      <c r="U47" s="442"/>
      <c r="V47" s="442"/>
      <c r="W47" s="442"/>
      <c r="X47" s="442"/>
      <c r="Y47" s="442"/>
      <c r="Z47" s="442"/>
      <c r="AA47" s="442"/>
      <c r="AB47" s="442"/>
      <c r="AC47"/>
      <c r="AD47" s="420" t="s">
        <v>348</v>
      </c>
      <c r="AE47" s="420"/>
      <c r="AF47" s="420"/>
      <c r="AG47" s="420"/>
      <c r="AH47" s="421"/>
      <c r="AI47" s="422"/>
      <c r="AJ47" s="422"/>
      <c r="AK47" s="422"/>
      <c r="AL47" s="423"/>
      <c r="AM47" s="8"/>
      <c r="AN47" s="8"/>
      <c r="AO47" s="246"/>
      <c r="AP47" s="52"/>
      <c r="AQ47" s="52"/>
      <c r="AR47" s="8" t="str">
        <f>IF(OR(M47="", AH47=""), "NICHT OK", "OK")</f>
        <v>NICHT OK</v>
      </c>
    </row>
    <row r="48" spans="3:44" s="55" customFormat="1" ht="6" customHeight="1" x14ac:dyDescent="0.25">
      <c r="C48" s="8"/>
      <c r="D48" s="14"/>
      <c r="E48" s="14"/>
      <c r="F48" s="14"/>
      <c r="G48" s="14"/>
      <c r="H48" s="14"/>
      <c r="I48" s="14"/>
      <c r="J48" s="14"/>
      <c r="K48" s="14"/>
      <c r="L48" s="14"/>
      <c r="M48" s="54"/>
      <c r="N48" s="54"/>
      <c r="O48" s="54"/>
      <c r="P48" s="54"/>
      <c r="Q48" s="54"/>
      <c r="R48" s="54"/>
      <c r="S48" s="54"/>
      <c r="T48" s="54"/>
      <c r="U48" s="54"/>
      <c r="V48" s="54"/>
      <c r="W48" s="54"/>
      <c r="X48" s="54"/>
      <c r="Y48" s="54"/>
      <c r="Z48" s="54"/>
      <c r="AA48" s="54"/>
      <c r="AB48" s="54"/>
      <c r="AC48" s="54"/>
      <c r="AD48" s="54"/>
      <c r="AE48" s="54"/>
      <c r="AF48" s="54"/>
      <c r="AG48" s="56"/>
      <c r="AH48" s="56"/>
      <c r="AI48" s="56"/>
      <c r="AJ48" s="56"/>
      <c r="AK48" s="56"/>
      <c r="AL48" s="56"/>
      <c r="AM48" s="56"/>
      <c r="AN48" s="56"/>
      <c r="AO48" s="242"/>
      <c r="AP48" s="56"/>
      <c r="AQ48" s="56"/>
      <c r="AR48" s="56"/>
    </row>
    <row r="49" spans="3:44" s="55" customFormat="1" ht="20.100000000000001" customHeight="1" x14ac:dyDescent="0.25">
      <c r="C49" s="279">
        <f>MAX($C$8:C48)+1</f>
        <v>14</v>
      </c>
      <c r="D49" s="424" t="s">
        <v>37</v>
      </c>
      <c r="E49" s="424"/>
      <c r="F49" s="424"/>
      <c r="G49" s="424"/>
      <c r="H49" s="424"/>
      <c r="I49" s="424"/>
      <c r="J49" s="424"/>
      <c r="K49" s="424"/>
      <c r="L49" s="424"/>
      <c r="M49" s="402" t="s">
        <v>0</v>
      </c>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54"/>
      <c r="AN49" s="54"/>
      <c r="AO49" s="241"/>
      <c r="AP49" s="54"/>
      <c r="AQ49" s="54"/>
      <c r="AR49" s="8" t="str">
        <f>IF(OR(M49="", M49="bitte auswählen"), "NICHT OK", "OK")</f>
        <v>NICHT OK</v>
      </c>
    </row>
    <row r="50" spans="3:44" s="10" customFormat="1" ht="6" customHeight="1" x14ac:dyDescent="0.25">
      <c r="C50" s="13"/>
      <c r="D50" s="11"/>
      <c r="E50" s="11"/>
      <c r="F50" s="11"/>
      <c r="G50" s="11"/>
      <c r="H50" s="11"/>
      <c r="I50" s="11"/>
      <c r="J50" s="11"/>
      <c r="K50" s="16"/>
      <c r="L50" s="16"/>
      <c r="M50" s="16"/>
      <c r="N50" s="16"/>
      <c r="O50" s="16"/>
      <c r="P50" s="16"/>
      <c r="Q50" s="16"/>
      <c r="R50" s="74"/>
      <c r="S50" s="76"/>
      <c r="T50" s="76"/>
      <c r="U50" s="76"/>
      <c r="V50" s="76"/>
      <c r="W50" s="76"/>
      <c r="X50" s="76"/>
      <c r="Y50" s="76"/>
      <c r="Z50" s="76"/>
      <c r="AA50" s="76"/>
      <c r="AB50" s="76"/>
      <c r="AC50" s="76"/>
      <c r="AD50" s="74"/>
      <c r="AE50" s="74"/>
      <c r="AF50" s="74"/>
      <c r="AG50" s="74"/>
      <c r="AH50" s="74"/>
      <c r="AI50" s="74"/>
      <c r="AJ50" s="74"/>
      <c r="AK50" s="74"/>
      <c r="AL50" s="16"/>
      <c r="AM50" s="16"/>
      <c r="AN50" s="16"/>
      <c r="AO50" s="245"/>
      <c r="AP50" s="16"/>
      <c r="AQ50" s="16"/>
      <c r="AR50" s="16"/>
    </row>
    <row r="51" spans="3:44" s="9" customFormat="1" ht="45" customHeight="1" x14ac:dyDescent="0.25">
      <c r="C51" s="279">
        <f>MAX($C$8:C50)+1</f>
        <v>15</v>
      </c>
      <c r="D51" s="384" t="s">
        <v>52</v>
      </c>
      <c r="E51" s="384"/>
      <c r="F51" s="384"/>
      <c r="G51" s="384"/>
      <c r="H51" s="384"/>
      <c r="I51" s="384"/>
      <c r="J51" s="384"/>
      <c r="K51" s="384"/>
      <c r="L51" s="384"/>
      <c r="M51" s="406"/>
      <c r="N51" s="406"/>
      <c r="O51" s="406"/>
      <c r="P51" s="406"/>
      <c r="Q51"/>
      <c r="R51" s="443" t="str">
        <f>IF(M51&gt;=2008, "Der Bauantrag für das Gebäude wurde vor dem 1. Oktober 2007 gestellt und fällt somit außerhalb des Geltungsbereichs der Energieeinsparverordnung (EnEV) vom 24.07.2007 ","")</f>
        <v/>
      </c>
      <c r="S51" s="443"/>
      <c r="T51" s="443"/>
      <c r="U51" s="443"/>
      <c r="V51" s="443"/>
      <c r="W51" s="443"/>
      <c r="X51" s="443"/>
      <c r="Y51" s="443"/>
      <c r="Z51" s="443"/>
      <c r="AA51" s="443"/>
      <c r="AB51" s="443"/>
      <c r="AC51" s="443"/>
      <c r="AD51" s="443"/>
      <c r="AE51" s="443"/>
      <c r="AF51" s="443"/>
      <c r="AG51" s="443"/>
      <c r="AH51" s="443"/>
      <c r="AI51" s="443"/>
      <c r="AJ51" s="449" t="s">
        <v>0</v>
      </c>
      <c r="AK51" s="449"/>
      <c r="AL51" s="449"/>
      <c r="AM51" s="8"/>
      <c r="AN51" s="8"/>
      <c r="AO51" s="241" t="s">
        <v>368</v>
      </c>
      <c r="AP51" s="8"/>
      <c r="AQ51" s="155"/>
      <c r="AR51" s="8" t="str">
        <f>IF(OR(M51="", AND(AND(M51&lt;&gt;"", M51&gt;=2008), OR(AJ51="",AJ51="bitte auswählen"))), "NICHT OK", "OK")</f>
        <v>NICHT OK</v>
      </c>
    </row>
    <row r="52" spans="3:44" s="10" customFormat="1" ht="6" customHeight="1" x14ac:dyDescent="0.25">
      <c r="C52" s="13"/>
      <c r="D52" s="11"/>
      <c r="E52" s="11"/>
      <c r="F52" s="11"/>
      <c r="G52" s="11"/>
      <c r="H52" s="11"/>
      <c r="I52" s="11"/>
      <c r="J52" s="11"/>
      <c r="K52" s="16"/>
      <c r="L52" s="16"/>
      <c r="M52" s="16"/>
      <c r="N52" s="16"/>
      <c r="O52" s="16"/>
      <c r="P52" s="16"/>
      <c r="Q52" s="16"/>
      <c r="R52" s="16"/>
      <c r="S52" s="12"/>
      <c r="T52" s="12"/>
      <c r="U52" s="12"/>
      <c r="V52" s="12"/>
      <c r="W52" s="12"/>
      <c r="X52" s="12"/>
      <c r="Y52" s="12"/>
      <c r="Z52" s="12"/>
      <c r="AA52" s="12"/>
      <c r="AB52" s="12"/>
      <c r="AC52" s="12"/>
      <c r="AD52" s="16"/>
      <c r="AE52" s="16"/>
      <c r="AF52" s="16"/>
      <c r="AG52" s="16"/>
      <c r="AH52" s="16"/>
      <c r="AI52" s="16"/>
      <c r="AJ52" s="16"/>
      <c r="AK52" s="16"/>
      <c r="AL52" s="16"/>
      <c r="AM52" s="16"/>
      <c r="AN52" s="16"/>
      <c r="AO52" s="245"/>
      <c r="AP52" s="16"/>
      <c r="AQ52" s="16"/>
      <c r="AR52" s="16"/>
    </row>
    <row r="53" spans="3:44" s="10" customFormat="1" ht="20.100000000000001" customHeight="1" x14ac:dyDescent="0.25">
      <c r="C53" s="13"/>
      <c r="D53"/>
      <c r="E53"/>
      <c r="F53"/>
      <c r="G53"/>
      <c r="H53"/>
      <c r="I53"/>
      <c r="J53"/>
      <c r="K53"/>
      <c r="L53"/>
      <c r="M53" s="384" t="str">
        <f>IF(M43="Weitere soziale Einrichtung", "Bitte beschreiben","")</f>
        <v/>
      </c>
      <c r="N53" s="384"/>
      <c r="O53" s="384"/>
      <c r="P53" s="384"/>
      <c r="Q53" s="384"/>
      <c r="R53" s="384"/>
      <c r="S53" s="384"/>
      <c r="T53" s="384"/>
      <c r="U53" s="402"/>
      <c r="V53" s="402"/>
      <c r="W53" s="402"/>
      <c r="X53" s="402"/>
      <c r="Y53" s="402"/>
      <c r="Z53" s="402"/>
      <c r="AA53" s="402"/>
      <c r="AB53" s="402"/>
      <c r="AC53" s="402"/>
      <c r="AD53" s="402"/>
      <c r="AE53" s="402"/>
      <c r="AF53" s="402"/>
      <c r="AG53" s="402"/>
      <c r="AH53" s="402"/>
      <c r="AI53" s="402"/>
      <c r="AJ53" s="402"/>
      <c r="AK53" s="402"/>
      <c r="AL53" s="402"/>
      <c r="AM53" s="16"/>
      <c r="AN53" s="16"/>
      <c r="AO53" s="245"/>
      <c r="AP53" s="16"/>
      <c r="AQ53" s="16"/>
      <c r="AR53" s="16" t="str">
        <f>IF(M43&lt;&gt;"Weitere soziale Einrichtung","OK",IF(U53&lt;&gt;"","OK","NICHT OK"))</f>
        <v>OK</v>
      </c>
    </row>
    <row r="54" spans="3:44" s="10" customFormat="1" ht="6" customHeight="1" x14ac:dyDescent="0.25">
      <c r="C54" s="13"/>
      <c r="D54" s="11"/>
      <c r="E54" s="11"/>
      <c r="F54" s="11"/>
      <c r="G54" s="11"/>
      <c r="H54" s="11"/>
      <c r="I54" s="11"/>
      <c r="J54" s="11"/>
      <c r="K54" s="16"/>
      <c r="L54" s="16"/>
      <c r="M54" s="16"/>
      <c r="N54" s="16"/>
      <c r="O54" s="16"/>
      <c r="P54" s="16"/>
      <c r="Q54" s="16"/>
      <c r="R54" s="16"/>
      <c r="S54" s="12"/>
      <c r="T54" s="12"/>
      <c r="U54" s="12"/>
      <c r="V54" s="12"/>
      <c r="W54" s="12"/>
      <c r="X54" s="12"/>
      <c r="Y54" s="12"/>
      <c r="Z54" s="12"/>
      <c r="AA54" s="12"/>
      <c r="AB54" s="12"/>
      <c r="AC54" s="12"/>
      <c r="AD54" s="16"/>
      <c r="AE54" s="16"/>
      <c r="AF54" s="16"/>
      <c r="AG54" s="17"/>
      <c r="AH54" s="16"/>
      <c r="AI54" s="16"/>
      <c r="AJ54" s="16"/>
      <c r="AK54" s="16"/>
      <c r="AL54" s="16"/>
      <c r="AM54" s="16"/>
      <c r="AN54" s="16"/>
      <c r="AO54" s="245"/>
      <c r="AP54" s="16"/>
      <c r="AQ54" s="16"/>
      <c r="AR54" s="16"/>
    </row>
    <row r="55" spans="3:44" s="10" customFormat="1" ht="38.85" customHeight="1" x14ac:dyDescent="0.25">
      <c r="C55" s="13"/>
      <c r="D55" s="383" t="s">
        <v>459</v>
      </c>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16"/>
      <c r="AN55" s="16"/>
      <c r="AO55" s="299" t="s">
        <v>460</v>
      </c>
      <c r="AP55" s="16"/>
      <c r="AQ55" s="16"/>
      <c r="AR55" s="16"/>
    </row>
    <row r="56" spans="3:44" s="10" customFormat="1" ht="276.60000000000002" customHeight="1" x14ac:dyDescent="0.25">
      <c r="C56" s="279">
        <f>MAX($C$8:C55)+1</f>
        <v>16</v>
      </c>
      <c r="D56" s="411"/>
      <c r="E56" s="411"/>
      <c r="F56" s="411"/>
      <c r="G56" s="411"/>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16"/>
      <c r="AN56" s="16"/>
      <c r="AO56" s="245"/>
      <c r="AP56" s="16"/>
      <c r="AQ56" s="16"/>
      <c r="AR56" s="16" t="str">
        <f>IF(D56&lt;&gt;"", "OK", "NICHT OK")</f>
        <v>NICHT OK</v>
      </c>
    </row>
    <row r="57" spans="3:44" customFormat="1" ht="6" customHeight="1" x14ac:dyDescent="0.25">
      <c r="AO57" s="247"/>
    </row>
    <row r="58" spans="3:44" s="10" customFormat="1" ht="45" customHeight="1" x14ac:dyDescent="0.25">
      <c r="C58" s="13"/>
      <c r="D58" s="384" t="s">
        <v>202</v>
      </c>
      <c r="E58" s="384"/>
      <c r="F58" s="384"/>
      <c r="G58" s="384"/>
      <c r="H58" s="384"/>
      <c r="I58" s="384"/>
      <c r="J58" s="384"/>
      <c r="K58" s="384"/>
      <c r="L58" s="384"/>
      <c r="M58" s="384"/>
      <c r="N58" s="384"/>
      <c r="O58" s="384"/>
      <c r="P58" s="384"/>
      <c r="Q58" s="384"/>
      <c r="R58" s="384"/>
      <c r="S58" s="384"/>
      <c r="T58" s="384"/>
      <c r="U58" s="384"/>
      <c r="V58" s="384"/>
      <c r="W58" s="384"/>
      <c r="X58" s="384"/>
      <c r="Y58" s="416" t="s">
        <v>514</v>
      </c>
      <c r="Z58" s="417"/>
      <c r="AA58" s="417"/>
      <c r="AB58" s="417"/>
      <c r="AC58" s="417"/>
      <c r="AD58" s="417"/>
      <c r="AE58" s="418"/>
      <c r="AF58" s="419" t="s">
        <v>515</v>
      </c>
      <c r="AG58" s="419"/>
      <c r="AH58" s="419"/>
      <c r="AI58" s="419"/>
      <c r="AJ58" s="419"/>
      <c r="AK58" s="419"/>
      <c r="AL58" s="419"/>
      <c r="AM58" s="16"/>
      <c r="AN58" s="16"/>
      <c r="AO58" s="245"/>
      <c r="AP58" s="16"/>
      <c r="AQ58" s="16"/>
      <c r="AR58" s="16"/>
    </row>
    <row r="59" spans="3:44" s="10" customFormat="1" ht="30" customHeight="1" x14ac:dyDescent="0.25">
      <c r="C59" s="279">
        <f>MAX($C$8:C58)+1</f>
        <v>17</v>
      </c>
      <c r="D59" s="427" t="s">
        <v>199</v>
      </c>
      <c r="E59" s="427"/>
      <c r="F59" s="427"/>
      <c r="G59" s="427"/>
      <c r="H59" s="427"/>
      <c r="I59" s="427"/>
      <c r="J59" s="427"/>
      <c r="K59" s="427"/>
      <c r="L59" s="427"/>
      <c r="M59" s="427"/>
      <c r="N59" s="427"/>
      <c r="O59" s="427"/>
      <c r="P59" s="427"/>
      <c r="Q59" s="427"/>
      <c r="R59" s="427"/>
      <c r="S59" s="427"/>
      <c r="T59" s="427"/>
      <c r="U59" s="427"/>
      <c r="V59" s="427"/>
      <c r="W59" s="427"/>
      <c r="X59" s="427"/>
      <c r="Y59" s="408"/>
      <c r="Z59" s="409"/>
      <c r="AA59" s="409"/>
      <c r="AB59" s="409"/>
      <c r="AC59" s="409"/>
      <c r="AD59" s="409"/>
      <c r="AE59" s="410"/>
      <c r="AF59" s="408"/>
      <c r="AG59" s="409"/>
      <c r="AH59" s="409"/>
      <c r="AI59" s="409"/>
      <c r="AJ59" s="409"/>
      <c r="AK59" s="409"/>
      <c r="AL59" s="410"/>
      <c r="AM59" s="16"/>
      <c r="AN59" s="16"/>
      <c r="AO59" s="251" t="s">
        <v>397</v>
      </c>
      <c r="AP59" s="16"/>
      <c r="AQ59" s="16"/>
      <c r="AR59" s="16" t="str">
        <f>IF(OR(Y59="", AF59="", AF59&gt;Y59),"NICHT OK", "OK")</f>
        <v>NICHT OK</v>
      </c>
    </row>
    <row r="60" spans="3:44" s="10" customFormat="1" ht="30" customHeight="1" x14ac:dyDescent="0.25">
      <c r="C60" s="279">
        <f>MAX($C$8:C59)+1</f>
        <v>18</v>
      </c>
      <c r="D60" s="427" t="s">
        <v>200</v>
      </c>
      <c r="E60" s="427"/>
      <c r="F60" s="427"/>
      <c r="G60" s="427"/>
      <c r="H60" s="427"/>
      <c r="I60" s="427"/>
      <c r="J60" s="427"/>
      <c r="K60" s="427"/>
      <c r="L60" s="427"/>
      <c r="M60" s="427"/>
      <c r="N60" s="427"/>
      <c r="O60" s="427"/>
      <c r="P60" s="427"/>
      <c r="Q60" s="427"/>
      <c r="R60" s="427"/>
      <c r="S60" s="427"/>
      <c r="T60" s="427"/>
      <c r="U60" s="427"/>
      <c r="V60" s="427"/>
      <c r="W60" s="427"/>
      <c r="X60" s="427"/>
      <c r="Y60" s="408"/>
      <c r="Z60" s="409"/>
      <c r="AA60" s="409"/>
      <c r="AB60" s="409"/>
      <c r="AC60" s="409"/>
      <c r="AD60" s="409"/>
      <c r="AE60" s="410"/>
      <c r="AF60" s="408"/>
      <c r="AG60" s="409"/>
      <c r="AH60" s="409"/>
      <c r="AI60" s="409"/>
      <c r="AJ60" s="409"/>
      <c r="AK60" s="409"/>
      <c r="AL60" s="410"/>
      <c r="AM60" s="16"/>
      <c r="AN60" s="16"/>
      <c r="AO60" s="241" t="s">
        <v>413</v>
      </c>
      <c r="AP60" s="16"/>
      <c r="AQ60" s="16"/>
      <c r="AR60" s="16" t="str">
        <f>IF(OR(Y60="", AF60="", AF60&gt;Y60),"NICHT OK", "OK")</f>
        <v>NICHT OK</v>
      </c>
    </row>
    <row r="61" spans="3:44" s="10" customFormat="1" ht="30" customHeight="1" x14ac:dyDescent="0.25">
      <c r="C61" s="279">
        <f>MAX($C$8:C60)+1</f>
        <v>19</v>
      </c>
      <c r="D61" s="427" t="s">
        <v>201</v>
      </c>
      <c r="E61" s="427"/>
      <c r="F61" s="427"/>
      <c r="G61" s="427"/>
      <c r="H61" s="427"/>
      <c r="I61" s="427"/>
      <c r="J61" s="427"/>
      <c r="K61" s="427"/>
      <c r="L61" s="427"/>
      <c r="M61" s="427"/>
      <c r="N61" s="427"/>
      <c r="O61" s="427"/>
      <c r="P61" s="427"/>
      <c r="Q61" s="427"/>
      <c r="R61" s="427"/>
      <c r="S61" s="427"/>
      <c r="T61" s="427"/>
      <c r="U61" s="427"/>
      <c r="V61" s="427"/>
      <c r="W61" s="427"/>
      <c r="X61" s="427"/>
      <c r="Y61" s="408"/>
      <c r="Z61" s="409"/>
      <c r="AA61" s="409"/>
      <c r="AB61" s="409"/>
      <c r="AC61" s="409"/>
      <c r="AD61" s="409"/>
      <c r="AE61" s="410"/>
      <c r="AF61" s="408"/>
      <c r="AG61" s="409"/>
      <c r="AH61" s="409"/>
      <c r="AI61" s="409"/>
      <c r="AJ61" s="409"/>
      <c r="AK61" s="409"/>
      <c r="AL61" s="410"/>
      <c r="AM61" s="16"/>
      <c r="AN61" s="16"/>
      <c r="AO61" s="251" t="s">
        <v>398</v>
      </c>
      <c r="AP61" s="16"/>
      <c r="AQ61" s="16"/>
      <c r="AR61" s="16" t="str">
        <f>IF(OR(Y61="", AF61="", AF61&gt;Y61),"NICHT OK", "OK")</f>
        <v>NICHT OK</v>
      </c>
    </row>
    <row r="62" spans="3:44" customFormat="1" ht="20.100000000000001" customHeight="1" x14ac:dyDescent="0.25">
      <c r="D62" s="396" t="str">
        <f>IF(OR(AF59&gt;Y59,AF60&gt;Y60,AF61&gt;Y61), "Anzahl die von Maßnahmen profitieren, darf nicht größer sein als Gesamtanzahl an Personen","")</f>
        <v/>
      </c>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O62" s="247"/>
    </row>
    <row r="63" spans="3:44" customFormat="1" ht="20.100000000000001" customHeight="1" x14ac:dyDescent="0.25">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O63" s="247"/>
    </row>
    <row r="64" spans="3:44" s="55" customFormat="1" ht="19.350000000000001" customHeight="1" thickBot="1" x14ac:dyDescent="0.25">
      <c r="C64" s="40" t="s">
        <v>423</v>
      </c>
      <c r="D64" s="41"/>
      <c r="E64" s="41"/>
      <c r="F64" s="42"/>
      <c r="G64" s="43"/>
      <c r="H64" s="42"/>
      <c r="I64" s="42"/>
      <c r="J64" s="42"/>
      <c r="K64" s="42"/>
      <c r="L64" s="42"/>
      <c r="M64" s="42"/>
      <c r="N64" s="42"/>
      <c r="O64" s="42"/>
      <c r="P64" s="44"/>
      <c r="Q64" s="44"/>
      <c r="R64" s="45"/>
      <c r="S64" s="45"/>
      <c r="T64" s="45"/>
      <c r="U64" s="45"/>
      <c r="V64" s="46"/>
      <c r="W64" s="41"/>
      <c r="X64" s="47"/>
      <c r="Y64" s="48"/>
      <c r="Z64" s="48"/>
      <c r="AA64" s="48"/>
      <c r="AB64" s="41"/>
      <c r="AC64" s="41"/>
      <c r="AD64" s="41"/>
      <c r="AE64" s="41"/>
      <c r="AF64" s="41"/>
      <c r="AG64" s="41"/>
      <c r="AH64" s="41"/>
      <c r="AI64" s="41"/>
      <c r="AJ64" s="41"/>
      <c r="AK64" s="41"/>
      <c r="AL64" s="41"/>
      <c r="AM64" s="14"/>
      <c r="AN64" s="14"/>
      <c r="AO64" s="241"/>
      <c r="AP64" s="14"/>
      <c r="AQ64" s="14"/>
      <c r="AR64" s="14"/>
    </row>
    <row r="65" spans="3:44" s="55" customFormat="1" ht="6" customHeight="1" x14ac:dyDescent="0.25">
      <c r="C65" s="13"/>
      <c r="D65" s="54"/>
      <c r="E65" s="54"/>
      <c r="F65" s="54"/>
      <c r="G65" s="54"/>
      <c r="H65" s="54"/>
      <c r="I65" s="54"/>
      <c r="J65" s="54"/>
      <c r="K65" s="54"/>
      <c r="L65" s="54"/>
      <c r="M65" s="54"/>
      <c r="N65" s="54"/>
      <c r="O65" s="54"/>
      <c r="P65" s="54"/>
      <c r="Q65" s="54"/>
      <c r="R65" s="54"/>
      <c r="S65" s="54"/>
      <c r="T65" s="54"/>
      <c r="U65" s="54"/>
      <c r="V65" s="58"/>
      <c r="W65" s="54"/>
      <c r="X65" s="433"/>
      <c r="Y65" s="433"/>
      <c r="Z65" s="433"/>
      <c r="AA65" s="433"/>
      <c r="AB65" s="60"/>
      <c r="AC65" s="14"/>
      <c r="AD65" s="14"/>
      <c r="AE65" s="14"/>
      <c r="AF65" s="14"/>
      <c r="AG65" s="14"/>
      <c r="AH65" s="14"/>
      <c r="AI65" s="14"/>
      <c r="AJ65" s="14"/>
      <c r="AK65" s="14"/>
      <c r="AL65" s="14"/>
      <c r="AM65" s="14"/>
      <c r="AN65" s="14"/>
      <c r="AO65" s="241"/>
      <c r="AP65" s="14"/>
      <c r="AQ65" s="14"/>
      <c r="AR65" s="14"/>
    </row>
    <row r="66" spans="3:44" s="9" customFormat="1" ht="90" customHeight="1" x14ac:dyDescent="0.25">
      <c r="C66" s="13"/>
      <c r="D66" s="436" t="s">
        <v>503</v>
      </c>
      <c r="E66" s="437"/>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7"/>
      <c r="AJ66" s="437"/>
      <c r="AK66" s="437"/>
      <c r="AL66" s="437"/>
      <c r="AM66" s="14"/>
      <c r="AN66" s="14"/>
      <c r="AO66" s="241"/>
      <c r="AP66" s="14"/>
      <c r="AQ66" s="14"/>
      <c r="AR66" s="8"/>
    </row>
    <row r="67" spans="3:44" s="9" customFormat="1" ht="10.35" customHeight="1" x14ac:dyDescent="0.25">
      <c r="C67" s="1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4"/>
      <c r="AN67" s="14"/>
      <c r="AO67" s="241"/>
      <c r="AP67" s="14"/>
      <c r="AQ67" s="14"/>
      <c r="AR67" s="8"/>
    </row>
    <row r="68" spans="3:44" s="9" customFormat="1" ht="29.25" customHeight="1" x14ac:dyDescent="0.25">
      <c r="C68" s="13"/>
      <c r="D68" s="61" t="s">
        <v>31</v>
      </c>
      <c r="E68" s="395" t="s">
        <v>80</v>
      </c>
      <c r="F68" s="395"/>
      <c r="G68" s="395"/>
      <c r="H68" s="395"/>
      <c r="I68" s="395"/>
      <c r="J68" s="395"/>
      <c r="K68" s="395" t="s">
        <v>42</v>
      </c>
      <c r="L68" s="395"/>
      <c r="M68" s="395"/>
      <c r="N68" s="395"/>
      <c r="O68" s="395"/>
      <c r="P68" s="395"/>
      <c r="Q68" s="395"/>
      <c r="R68" s="395"/>
      <c r="S68" s="395" t="s">
        <v>501</v>
      </c>
      <c r="T68" s="395"/>
      <c r="U68" s="395"/>
      <c r="V68" s="395"/>
      <c r="W68" s="395"/>
      <c r="X68" s="395" t="s">
        <v>502</v>
      </c>
      <c r="Y68" s="395"/>
      <c r="Z68" s="395"/>
      <c r="AA68" s="395"/>
      <c r="AB68" s="395"/>
      <c r="AC68" s="394" t="s">
        <v>321</v>
      </c>
      <c r="AD68" s="395"/>
      <c r="AE68" s="395"/>
      <c r="AF68" s="395"/>
      <c r="AG68" s="395"/>
      <c r="AH68" s="395"/>
      <c r="AI68" s="395"/>
      <c r="AJ68" s="395"/>
      <c r="AK68" s="395"/>
      <c r="AL68" s="395"/>
      <c r="AM68" s="15"/>
      <c r="AN68" s="15"/>
      <c r="AO68" s="241" t="s">
        <v>509</v>
      </c>
      <c r="AP68" s="15"/>
      <c r="AQ68" s="15"/>
      <c r="AR68" s="15"/>
    </row>
    <row r="69" spans="3:44" s="9" customFormat="1" ht="30" customHeight="1" x14ac:dyDescent="0.25">
      <c r="C69" s="374">
        <f>MAX($C$8:C68)+1</f>
        <v>20</v>
      </c>
      <c r="D69" s="376">
        <v>1</v>
      </c>
      <c r="E69" s="388"/>
      <c r="F69" s="389"/>
      <c r="G69" s="389"/>
      <c r="H69" s="389"/>
      <c r="I69" s="389"/>
      <c r="J69" s="390"/>
      <c r="K69" s="378" t="s">
        <v>0</v>
      </c>
      <c r="L69" s="378"/>
      <c r="M69" s="378"/>
      <c r="N69" s="378"/>
      <c r="O69" s="378"/>
      <c r="P69" s="378"/>
      <c r="Q69" s="378"/>
      <c r="R69" s="378"/>
      <c r="S69" s="362" t="s">
        <v>0</v>
      </c>
      <c r="T69" s="363"/>
      <c r="U69" s="363"/>
      <c r="V69" s="363"/>
      <c r="W69" s="364"/>
      <c r="X69" s="368" t="s">
        <v>0</v>
      </c>
      <c r="Y69" s="369"/>
      <c r="Z69" s="369"/>
      <c r="AA69" s="369"/>
      <c r="AB69" s="370"/>
      <c r="AC69" s="379"/>
      <c r="AD69" s="379"/>
      <c r="AE69" s="379"/>
      <c r="AF69" s="379"/>
      <c r="AG69" s="379"/>
      <c r="AH69" s="379"/>
      <c r="AI69" s="379"/>
      <c r="AJ69" s="379"/>
      <c r="AK69" s="379"/>
      <c r="AL69" s="379"/>
      <c r="AM69" s="15"/>
      <c r="AN69" s="15"/>
      <c r="AO69" s="243"/>
      <c r="AP69" s="15"/>
      <c r="AQ69" s="15"/>
      <c r="AR69" s="15" t="str">
        <f>IF(OR(E69="", K69="", K69="bitte auswählen", S69="", AC69=""), "NICHT OK", IF(AND(K69="Wohlfahrtsverband", OR(K70="", K70="bitte auswählen")),"NICHT OK", "OK"))</f>
        <v>NICHT OK</v>
      </c>
    </row>
    <row r="70" spans="3:44" s="9" customFormat="1" ht="30" customHeight="1" x14ac:dyDescent="0.25">
      <c r="C70" s="375"/>
      <c r="D70" s="377"/>
      <c r="E70" s="391"/>
      <c r="F70" s="392"/>
      <c r="G70" s="392"/>
      <c r="H70" s="392"/>
      <c r="I70" s="392"/>
      <c r="J70" s="393"/>
      <c r="K70" s="359" t="s">
        <v>0</v>
      </c>
      <c r="L70" s="360"/>
      <c r="M70" s="360"/>
      <c r="N70" s="360"/>
      <c r="O70" s="360"/>
      <c r="P70" s="360"/>
      <c r="Q70" s="360"/>
      <c r="R70" s="361"/>
      <c r="S70" s="365"/>
      <c r="T70" s="366"/>
      <c r="U70" s="366"/>
      <c r="V70" s="366"/>
      <c r="W70" s="367"/>
      <c r="X70" s="371"/>
      <c r="Y70" s="372"/>
      <c r="Z70" s="372"/>
      <c r="AA70" s="372"/>
      <c r="AB70" s="373"/>
      <c r="AC70" s="379"/>
      <c r="AD70" s="379"/>
      <c r="AE70" s="379"/>
      <c r="AF70" s="379"/>
      <c r="AG70" s="379"/>
      <c r="AH70" s="379"/>
      <c r="AI70" s="379"/>
      <c r="AJ70" s="379"/>
      <c r="AK70" s="379"/>
      <c r="AL70" s="379"/>
      <c r="AM70" s="15"/>
      <c r="AN70" s="15"/>
      <c r="AO70" s="243"/>
      <c r="AP70" s="15"/>
      <c r="AQ70" s="15"/>
      <c r="AR70" s="15"/>
    </row>
    <row r="71" spans="3:44" s="9" customFormat="1" ht="30" customHeight="1" x14ac:dyDescent="0.25">
      <c r="C71" s="374">
        <f>MAX($C$8:C70)+1</f>
        <v>21</v>
      </c>
      <c r="D71" s="376">
        <v>2</v>
      </c>
      <c r="E71" s="368"/>
      <c r="F71" s="369"/>
      <c r="G71" s="369"/>
      <c r="H71" s="369"/>
      <c r="I71" s="369"/>
      <c r="J71" s="370"/>
      <c r="K71" s="378" t="s">
        <v>0</v>
      </c>
      <c r="L71" s="378"/>
      <c r="M71" s="378"/>
      <c r="N71" s="378"/>
      <c r="O71" s="378"/>
      <c r="P71" s="378"/>
      <c r="Q71" s="378"/>
      <c r="R71" s="378"/>
      <c r="S71" s="362" t="s">
        <v>0</v>
      </c>
      <c r="T71" s="363"/>
      <c r="U71" s="363"/>
      <c r="V71" s="363"/>
      <c r="W71" s="364"/>
      <c r="X71" s="368" t="s">
        <v>0</v>
      </c>
      <c r="Y71" s="369"/>
      <c r="Z71" s="369"/>
      <c r="AA71" s="369"/>
      <c r="AB71" s="370"/>
      <c r="AC71" s="379"/>
      <c r="AD71" s="379"/>
      <c r="AE71" s="379"/>
      <c r="AF71" s="379"/>
      <c r="AG71" s="379"/>
      <c r="AH71" s="379"/>
      <c r="AI71" s="379"/>
      <c r="AJ71" s="379"/>
      <c r="AK71" s="379"/>
      <c r="AL71" s="379"/>
      <c r="AM71" s="15"/>
      <c r="AN71" s="15"/>
      <c r="AO71" s="243"/>
      <c r="AP71" s="15"/>
      <c r="AQ71" s="15"/>
      <c r="AR71" s="15" t="str">
        <f>IF(E71="", "OK", IF(OR(E71="", 608="bitte auswählen", S71="", AC71=""), "NICHT OK", IF(AND(K71="Wohlfahrtsverband", OR(K72="", K72="bitte auswählen")), "NICHT OK", "OK")))</f>
        <v>OK</v>
      </c>
    </row>
    <row r="72" spans="3:44" s="9" customFormat="1" ht="30" customHeight="1" x14ac:dyDescent="0.25">
      <c r="C72" s="375"/>
      <c r="D72" s="377"/>
      <c r="E72" s="371"/>
      <c r="F72" s="372"/>
      <c r="G72" s="372"/>
      <c r="H72" s="372"/>
      <c r="I72" s="372"/>
      <c r="J72" s="373"/>
      <c r="K72" s="380" t="s">
        <v>0</v>
      </c>
      <c r="L72" s="381"/>
      <c r="M72" s="381"/>
      <c r="N72" s="381"/>
      <c r="O72" s="381"/>
      <c r="P72" s="381"/>
      <c r="Q72" s="381"/>
      <c r="R72" s="382"/>
      <c r="S72" s="365"/>
      <c r="T72" s="366"/>
      <c r="U72" s="366"/>
      <c r="V72" s="366"/>
      <c r="W72" s="367"/>
      <c r="X72" s="371"/>
      <c r="Y72" s="372"/>
      <c r="Z72" s="372"/>
      <c r="AA72" s="372"/>
      <c r="AB72" s="373"/>
      <c r="AC72" s="379"/>
      <c r="AD72" s="379"/>
      <c r="AE72" s="379"/>
      <c r="AF72" s="379"/>
      <c r="AG72" s="379"/>
      <c r="AH72" s="379"/>
      <c r="AI72" s="379"/>
      <c r="AJ72" s="379"/>
      <c r="AK72" s="379"/>
      <c r="AL72" s="379"/>
      <c r="AM72" s="15"/>
      <c r="AN72" s="15"/>
      <c r="AO72" s="243"/>
      <c r="AP72" s="15"/>
      <c r="AQ72" s="15"/>
      <c r="AR72" s="15"/>
    </row>
    <row r="73" spans="3:44" s="9" customFormat="1" ht="30" customHeight="1" x14ac:dyDescent="0.25">
      <c r="C73" s="374">
        <f>MAX($C$8:C72)+1</f>
        <v>22</v>
      </c>
      <c r="D73" s="376">
        <v>3</v>
      </c>
      <c r="E73" s="368"/>
      <c r="F73" s="369"/>
      <c r="G73" s="369"/>
      <c r="H73" s="369"/>
      <c r="I73" s="369"/>
      <c r="J73" s="370"/>
      <c r="K73" s="378" t="s">
        <v>0</v>
      </c>
      <c r="L73" s="378"/>
      <c r="M73" s="378"/>
      <c r="N73" s="378"/>
      <c r="O73" s="378"/>
      <c r="P73" s="378"/>
      <c r="Q73" s="378"/>
      <c r="R73" s="378"/>
      <c r="S73" s="362" t="s">
        <v>0</v>
      </c>
      <c r="T73" s="363"/>
      <c r="U73" s="363"/>
      <c r="V73" s="363"/>
      <c r="W73" s="364"/>
      <c r="X73" s="368" t="s">
        <v>0</v>
      </c>
      <c r="Y73" s="369"/>
      <c r="Z73" s="369"/>
      <c r="AA73" s="369"/>
      <c r="AB73" s="370"/>
      <c r="AC73" s="379"/>
      <c r="AD73" s="379"/>
      <c r="AE73" s="379"/>
      <c r="AF73" s="379"/>
      <c r="AG73" s="379"/>
      <c r="AH73" s="379"/>
      <c r="AI73" s="379"/>
      <c r="AJ73" s="379"/>
      <c r="AK73" s="379"/>
      <c r="AL73" s="379"/>
      <c r="AM73" s="15"/>
      <c r="AN73" s="15"/>
      <c r="AO73" s="243"/>
      <c r="AP73" s="15"/>
      <c r="AQ73" s="15"/>
      <c r="AR73" s="15" t="str">
        <f>IF(E73="", "OK", IF(OR(E73="", 608="bitte auswählen", S73="", AC73=""), "NICHT OK", IF(AND(K73="Wohlfahrtsverband", OR(K74="", K74="bitte auswählen")), "NICHT OK", "OK")))</f>
        <v>OK</v>
      </c>
    </row>
    <row r="74" spans="3:44" s="9" customFormat="1" ht="30" customHeight="1" x14ac:dyDescent="0.25">
      <c r="C74" s="375"/>
      <c r="D74" s="377"/>
      <c r="E74" s="371"/>
      <c r="F74" s="372"/>
      <c r="G74" s="372"/>
      <c r="H74" s="372"/>
      <c r="I74" s="372"/>
      <c r="J74" s="373"/>
      <c r="K74" s="359" t="s">
        <v>0</v>
      </c>
      <c r="L74" s="360"/>
      <c r="M74" s="360"/>
      <c r="N74" s="360"/>
      <c r="O74" s="360"/>
      <c r="P74" s="360"/>
      <c r="Q74" s="360"/>
      <c r="R74" s="361"/>
      <c r="S74" s="365"/>
      <c r="T74" s="366"/>
      <c r="U74" s="366"/>
      <c r="V74" s="366"/>
      <c r="W74" s="367"/>
      <c r="X74" s="371"/>
      <c r="Y74" s="372"/>
      <c r="Z74" s="372"/>
      <c r="AA74" s="372"/>
      <c r="AB74" s="373"/>
      <c r="AC74" s="379"/>
      <c r="AD74" s="379"/>
      <c r="AE74" s="379"/>
      <c r="AF74" s="379"/>
      <c r="AG74" s="379"/>
      <c r="AH74" s="379"/>
      <c r="AI74" s="379"/>
      <c r="AJ74" s="379"/>
      <c r="AK74" s="379"/>
      <c r="AL74" s="379"/>
      <c r="AM74" s="15"/>
      <c r="AN74" s="15"/>
      <c r="AO74" s="243"/>
      <c r="AP74" s="15"/>
      <c r="AQ74" s="15"/>
      <c r="AR74" s="15"/>
    </row>
    <row r="75" spans="3:44" s="9" customFormat="1" ht="30" customHeight="1" x14ac:dyDescent="0.25">
      <c r="C75" s="374">
        <f>MAX($C$8:C74)+1</f>
        <v>23</v>
      </c>
      <c r="D75" s="376">
        <v>4</v>
      </c>
      <c r="E75" s="368"/>
      <c r="F75" s="369"/>
      <c r="G75" s="369"/>
      <c r="H75" s="369"/>
      <c r="I75" s="369"/>
      <c r="J75" s="370"/>
      <c r="K75" s="378" t="s">
        <v>0</v>
      </c>
      <c r="L75" s="378"/>
      <c r="M75" s="378"/>
      <c r="N75" s="378"/>
      <c r="O75" s="378"/>
      <c r="P75" s="378"/>
      <c r="Q75" s="378"/>
      <c r="R75" s="378"/>
      <c r="S75" s="362" t="s">
        <v>0</v>
      </c>
      <c r="T75" s="363"/>
      <c r="U75" s="363"/>
      <c r="V75" s="363"/>
      <c r="W75" s="364"/>
      <c r="X75" s="368" t="s">
        <v>0</v>
      </c>
      <c r="Y75" s="369"/>
      <c r="Z75" s="369"/>
      <c r="AA75" s="369"/>
      <c r="AB75" s="370"/>
      <c r="AC75" s="379"/>
      <c r="AD75" s="379"/>
      <c r="AE75" s="379"/>
      <c r="AF75" s="379"/>
      <c r="AG75" s="379"/>
      <c r="AH75" s="379"/>
      <c r="AI75" s="379"/>
      <c r="AJ75" s="379"/>
      <c r="AK75" s="379"/>
      <c r="AL75" s="379"/>
      <c r="AM75" s="15"/>
      <c r="AN75" s="15"/>
      <c r="AO75" s="243"/>
      <c r="AP75" s="15"/>
      <c r="AQ75" s="15"/>
      <c r="AR75" s="15" t="str">
        <f>IF(E75="", "OK", IF(OR(E75="", 608="bitte auswählen", S75="",AC75=""), "NICHT OK", IF(AND(K75="Wohlfahrtsverband", OR(K76="", K76="bitte auswählen")), "NICHT OK", "OK")))</f>
        <v>OK</v>
      </c>
    </row>
    <row r="76" spans="3:44" s="9" customFormat="1" ht="30" customHeight="1" x14ac:dyDescent="0.25">
      <c r="C76" s="375"/>
      <c r="D76" s="377"/>
      <c r="E76" s="371"/>
      <c r="F76" s="372"/>
      <c r="G76" s="372"/>
      <c r="H76" s="372"/>
      <c r="I76" s="372"/>
      <c r="J76" s="373"/>
      <c r="K76" s="359" t="s">
        <v>0</v>
      </c>
      <c r="L76" s="360"/>
      <c r="M76" s="360"/>
      <c r="N76" s="360"/>
      <c r="O76" s="360"/>
      <c r="P76" s="360"/>
      <c r="Q76" s="360"/>
      <c r="R76" s="361"/>
      <c r="S76" s="365"/>
      <c r="T76" s="366"/>
      <c r="U76" s="366"/>
      <c r="V76" s="366"/>
      <c r="W76" s="367"/>
      <c r="X76" s="371"/>
      <c r="Y76" s="372"/>
      <c r="Z76" s="372"/>
      <c r="AA76" s="372"/>
      <c r="AB76" s="373"/>
      <c r="AC76" s="379"/>
      <c r="AD76" s="379"/>
      <c r="AE76" s="379"/>
      <c r="AF76" s="379"/>
      <c r="AG76" s="379"/>
      <c r="AH76" s="379"/>
      <c r="AI76" s="379"/>
      <c r="AJ76" s="379"/>
      <c r="AK76" s="379"/>
      <c r="AL76" s="379"/>
      <c r="AM76" s="15"/>
      <c r="AN76" s="15"/>
      <c r="AO76" s="243"/>
      <c r="AP76" s="15"/>
      <c r="AQ76" s="15"/>
      <c r="AR76" s="15"/>
    </row>
    <row r="77" spans="3:44" s="9" customFormat="1" ht="30" customHeight="1" x14ac:dyDescent="0.25">
      <c r="C77" s="374">
        <f>MAX($C$8:C76)+1</f>
        <v>24</v>
      </c>
      <c r="D77" s="376">
        <v>5</v>
      </c>
      <c r="E77" s="368"/>
      <c r="F77" s="369"/>
      <c r="G77" s="369"/>
      <c r="H77" s="369"/>
      <c r="I77" s="369"/>
      <c r="J77" s="370"/>
      <c r="K77" s="378" t="s">
        <v>0</v>
      </c>
      <c r="L77" s="378"/>
      <c r="M77" s="378"/>
      <c r="N77" s="378"/>
      <c r="O77" s="378"/>
      <c r="P77" s="378"/>
      <c r="Q77" s="378"/>
      <c r="R77" s="378"/>
      <c r="S77" s="362" t="s">
        <v>0</v>
      </c>
      <c r="T77" s="363"/>
      <c r="U77" s="363"/>
      <c r="V77" s="363"/>
      <c r="W77" s="364"/>
      <c r="X77" s="368" t="s">
        <v>0</v>
      </c>
      <c r="Y77" s="369"/>
      <c r="Z77" s="369"/>
      <c r="AA77" s="369"/>
      <c r="AB77" s="370"/>
      <c r="AC77" s="379"/>
      <c r="AD77" s="379"/>
      <c r="AE77" s="379"/>
      <c r="AF77" s="379"/>
      <c r="AG77" s="379"/>
      <c r="AH77" s="379"/>
      <c r="AI77" s="379"/>
      <c r="AJ77" s="379"/>
      <c r="AK77" s="379"/>
      <c r="AL77" s="379"/>
      <c r="AM77" s="15"/>
      <c r="AN77" s="15"/>
      <c r="AO77" s="243"/>
      <c r="AP77" s="15"/>
      <c r="AQ77" s="15"/>
      <c r="AR77" s="15" t="str">
        <f>IF(E77="", "OK", IF(OR(E77="", 608="bitte auswählen", S77="", AC77=""), "NICHT OK", IF(AND(K77="Wohlfahrtsverband", OR(K78="", K78="bitte auswählen")), "NICHT OK", "OK")))</f>
        <v>OK</v>
      </c>
    </row>
    <row r="78" spans="3:44" s="9" customFormat="1" ht="30" customHeight="1" x14ac:dyDescent="0.25">
      <c r="C78" s="375"/>
      <c r="D78" s="377"/>
      <c r="E78" s="371"/>
      <c r="F78" s="372"/>
      <c r="G78" s="372"/>
      <c r="H78" s="372"/>
      <c r="I78" s="372"/>
      <c r="J78" s="373"/>
      <c r="K78" s="359" t="s">
        <v>0</v>
      </c>
      <c r="L78" s="360"/>
      <c r="M78" s="360"/>
      <c r="N78" s="360"/>
      <c r="O78" s="360"/>
      <c r="P78" s="360"/>
      <c r="Q78" s="360"/>
      <c r="R78" s="361"/>
      <c r="S78" s="365"/>
      <c r="T78" s="366"/>
      <c r="U78" s="366"/>
      <c r="V78" s="366"/>
      <c r="W78" s="367"/>
      <c r="X78" s="371"/>
      <c r="Y78" s="372"/>
      <c r="Z78" s="372"/>
      <c r="AA78" s="372"/>
      <c r="AB78" s="373"/>
      <c r="AC78" s="379"/>
      <c r="AD78" s="379"/>
      <c r="AE78" s="379"/>
      <c r="AF78" s="379"/>
      <c r="AG78" s="379"/>
      <c r="AH78" s="379"/>
      <c r="AI78" s="379"/>
      <c r="AJ78" s="379"/>
      <c r="AK78" s="379"/>
      <c r="AL78" s="379"/>
      <c r="AM78" s="15"/>
      <c r="AN78" s="15"/>
      <c r="AO78" s="243"/>
      <c r="AP78" s="15"/>
      <c r="AQ78" s="15"/>
      <c r="AR78" s="15"/>
    </row>
    <row r="79" spans="3:44" s="9" customFormat="1" ht="6" customHeight="1" x14ac:dyDescent="0.25">
      <c r="C79" s="13"/>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15"/>
      <c r="AN79" s="15"/>
      <c r="AO79" s="243"/>
      <c r="AP79" s="15"/>
      <c r="AQ79" s="15"/>
      <c r="AR79" s="15"/>
    </row>
    <row r="80" spans="3:44" s="9" customFormat="1" ht="16.5" customHeight="1" x14ac:dyDescent="0.25">
      <c r="C80"/>
      <c r="F80"/>
      <c r="G80"/>
      <c r="H80"/>
      <c r="I80"/>
      <c r="J80"/>
      <c r="K80" s="428" t="s">
        <v>325</v>
      </c>
      <c r="L80" s="429"/>
      <c r="M80" s="429"/>
      <c r="N80" s="429"/>
      <c r="O80" s="429"/>
      <c r="P80" s="429"/>
      <c r="Q80" s="429"/>
      <c r="R80" s="429"/>
      <c r="S80" s="429"/>
      <c r="T80" s="429"/>
      <c r="U80" s="429"/>
      <c r="V80" s="429"/>
      <c r="W80" s="429"/>
      <c r="X80" s="429"/>
      <c r="Y80" s="429"/>
      <c r="Z80" s="429"/>
      <c r="AA80" s="429"/>
      <c r="AB80" s="430"/>
      <c r="AC80" s="431">
        <f>SUMIFS(AC69:AC78, E69:E78, "&lt;&gt;"&amp;"")</f>
        <v>0</v>
      </c>
      <c r="AD80" s="432"/>
      <c r="AE80" s="432"/>
      <c r="AF80" s="432"/>
      <c r="AG80" s="432"/>
      <c r="AH80" s="432"/>
      <c r="AI80" s="432"/>
      <c r="AJ80" s="432"/>
      <c r="AK80" s="432"/>
      <c r="AL80" s="432"/>
      <c r="AM80"/>
      <c r="AN80" s="15"/>
      <c r="AO80" s="243" t="s">
        <v>394</v>
      </c>
      <c r="AP80" s="15"/>
      <c r="AQ80" s="15"/>
      <c r="AR80" s="15"/>
    </row>
    <row r="81" spans="3:44" s="9" customFormat="1" ht="6" customHeight="1" x14ac:dyDescent="0.25">
      <c r="C81" s="13"/>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15"/>
      <c r="AN81" s="15"/>
      <c r="AO81" s="243"/>
      <c r="AP81" s="15"/>
      <c r="AQ81" s="15"/>
      <c r="AR81" s="15"/>
    </row>
    <row r="82" spans="3:44" s="10" customFormat="1" ht="20.100000000000001" customHeight="1" x14ac:dyDescent="0.25">
      <c r="C82" s="13"/>
      <c r="D82" s="383" t="s">
        <v>313</v>
      </c>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3"/>
      <c r="AI82" s="383"/>
      <c r="AJ82" s="383"/>
      <c r="AK82" s="383"/>
      <c r="AL82" s="383"/>
      <c r="AM82" s="16"/>
      <c r="AN82" s="16"/>
      <c r="AO82" s="248" t="s">
        <v>395</v>
      </c>
      <c r="AP82" s="16"/>
      <c r="AQ82" s="16"/>
      <c r="AR82" s="16"/>
    </row>
    <row r="83" spans="3:44" s="10" customFormat="1" ht="45" customHeight="1" x14ac:dyDescent="0.25">
      <c r="C83" s="279">
        <f>MAX($C$8:C82)+1</f>
        <v>25</v>
      </c>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c r="AL83" s="411"/>
      <c r="AM83" s="16"/>
      <c r="AN83" s="16"/>
      <c r="AO83" s="250" t="s">
        <v>473</v>
      </c>
      <c r="AP83" s="16"/>
      <c r="AQ83" s="16"/>
      <c r="AR83" s="16" t="str">
        <f>IF(D83&lt;&gt;"", "OK", "NICHT OK")</f>
        <v>NICHT OK</v>
      </c>
    </row>
    <row r="84" spans="3:44" s="9" customFormat="1" ht="6" customHeight="1" x14ac:dyDescent="0.25">
      <c r="C84" s="13"/>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15"/>
      <c r="AN84" s="15"/>
      <c r="AO84" s="243"/>
      <c r="AP84" s="15"/>
      <c r="AQ84" s="15"/>
      <c r="AR84" s="15"/>
    </row>
    <row r="85" spans="3:44" s="10" customFormat="1" ht="20.100000000000001" customHeight="1" x14ac:dyDescent="0.25">
      <c r="C85" s="13"/>
      <c r="D85" s="383" t="s">
        <v>300</v>
      </c>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83"/>
      <c r="AG85" s="383"/>
      <c r="AH85" s="383"/>
      <c r="AI85" s="383"/>
      <c r="AJ85" s="383"/>
      <c r="AK85" s="383"/>
      <c r="AL85" s="383"/>
      <c r="AM85" s="16"/>
      <c r="AN85" s="16"/>
      <c r="AO85" s="248" t="s">
        <v>396</v>
      </c>
      <c r="AP85" s="16"/>
      <c r="AQ85" s="16"/>
      <c r="AR85" s="16"/>
    </row>
    <row r="86" spans="3:44" s="10" customFormat="1" ht="45" customHeight="1" x14ac:dyDescent="0.25">
      <c r="C86" s="279">
        <f>MAX($C$8:C85)+1</f>
        <v>26</v>
      </c>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16"/>
      <c r="AN86" s="16"/>
      <c r="AO86" s="250" t="s">
        <v>473</v>
      </c>
      <c r="AP86" s="16"/>
      <c r="AQ86" s="16"/>
      <c r="AR86" s="16" t="str">
        <f>IF(D86&lt;&gt;"", "OK", "NICHT OK")</f>
        <v>NICHT OK</v>
      </c>
    </row>
    <row r="87" spans="3:44" s="9" customFormat="1" ht="20.100000000000001" customHeight="1" x14ac:dyDescent="0.25">
      <c r="C87" s="13"/>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15"/>
      <c r="AN87" s="15"/>
      <c r="AO87" s="243"/>
      <c r="AP87" s="15"/>
      <c r="AQ87" s="15"/>
      <c r="AR87" s="15"/>
    </row>
    <row r="88" spans="3:44" s="9" customFormat="1" ht="16.5" customHeight="1" thickBot="1" x14ac:dyDescent="0.25">
      <c r="C88" s="40" t="s">
        <v>81</v>
      </c>
      <c r="D88" s="41"/>
      <c r="E88" s="41"/>
      <c r="F88" s="42"/>
      <c r="G88" s="43"/>
      <c r="H88" s="42"/>
      <c r="I88" s="42"/>
      <c r="J88" s="42"/>
      <c r="K88" s="42"/>
      <c r="L88" s="42"/>
      <c r="M88" s="42"/>
      <c r="N88" s="42"/>
      <c r="O88" s="42"/>
      <c r="P88" s="44"/>
      <c r="Q88" s="44"/>
      <c r="R88" s="45"/>
      <c r="S88" s="45"/>
      <c r="T88" s="45"/>
      <c r="U88" s="45"/>
      <c r="V88" s="46"/>
      <c r="W88" s="41"/>
      <c r="X88" s="47"/>
      <c r="Y88" s="48"/>
      <c r="Z88" s="48"/>
      <c r="AA88" s="48"/>
      <c r="AB88" s="41"/>
      <c r="AC88" s="41"/>
      <c r="AD88" s="41"/>
      <c r="AE88" s="41"/>
      <c r="AF88" s="41"/>
      <c r="AG88" s="41"/>
      <c r="AH88" s="41"/>
      <c r="AI88" s="41"/>
      <c r="AJ88" s="41"/>
      <c r="AK88" s="41"/>
      <c r="AL88" s="41"/>
      <c r="AM88" s="15"/>
      <c r="AN88" s="15"/>
      <c r="AO88" s="243"/>
      <c r="AP88" s="15"/>
      <c r="AQ88" s="15"/>
      <c r="AR88" s="15"/>
    </row>
    <row r="89" spans="3:44" s="9" customFormat="1" ht="6" customHeight="1" x14ac:dyDescent="0.25">
      <c r="C89" s="8"/>
      <c r="D89" s="8"/>
      <c r="E89" s="8"/>
      <c r="F89" s="8"/>
      <c r="G89" s="8"/>
      <c r="H89" s="8"/>
      <c r="I89" s="8"/>
      <c r="J89" s="8"/>
      <c r="K89"/>
      <c r="L89"/>
      <c r="M89"/>
      <c r="N89"/>
      <c r="O89"/>
      <c r="P89"/>
      <c r="Q89"/>
      <c r="R89"/>
      <c r="S89"/>
      <c r="T89"/>
      <c r="U89"/>
      <c r="V89"/>
      <c r="W89"/>
      <c r="X89"/>
      <c r="Y89"/>
      <c r="Z89"/>
      <c r="AA89"/>
      <c r="AB89"/>
      <c r="AC89"/>
      <c r="AD89"/>
      <c r="AE89"/>
      <c r="AF89"/>
      <c r="AG89"/>
      <c r="AH89"/>
      <c r="AI89"/>
      <c r="AJ89"/>
      <c r="AK89"/>
      <c r="AL89"/>
      <c r="AM89" s="8"/>
      <c r="AN89" s="8"/>
      <c r="AO89" s="240"/>
      <c r="AP89" s="8"/>
      <c r="AQ89" s="8"/>
      <c r="AR89" s="8"/>
    </row>
    <row r="90" spans="3:44" s="9" customFormat="1" ht="30" customHeight="1" x14ac:dyDescent="0.25">
      <c r="C90" s="13"/>
      <c r="D90" s="436" t="str">
        <f>IF(COUNTIF($K$69:$R$78, "Weitere Netzwerke")&gt;0, "Da Sie 'weitere Netzwerke' ausgewählt haben, erläutern Sie bitte im Textfeld am Ende der Seite, wie sich dieses Netzwerk zusammensetzt und welche Ziele es verfolgt.","Sollten Sie weitere Informationen, Kommentare und Anmerkung zu Ihren Angaben haben, tragen Sie diese bitte hier ein.")</f>
        <v>Sollten Sie weitere Informationen, Kommentare und Anmerkung zu Ihren Angaben haben, tragen Sie diese bitte hier ein.</v>
      </c>
      <c r="E90" s="437"/>
      <c r="F90" s="437"/>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437"/>
      <c r="AM90" s="14"/>
      <c r="AN90" s="14"/>
      <c r="AO90" s="241"/>
      <c r="AP90" s="14"/>
      <c r="AQ90" s="14"/>
      <c r="AR90" s="8"/>
    </row>
    <row r="91" spans="3:44" s="9" customFormat="1" ht="10.35" customHeight="1" x14ac:dyDescent="0.25">
      <c r="C91" s="13"/>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c r="AM91" s="14"/>
      <c r="AN91" s="14"/>
      <c r="AO91" s="241"/>
      <c r="AP91" s="14"/>
      <c r="AQ91" s="14"/>
      <c r="AR91" s="8"/>
    </row>
    <row r="92" spans="3:44" s="10" customFormat="1" ht="20.100000000000001" customHeight="1" x14ac:dyDescent="0.25">
      <c r="C92" s="13"/>
      <c r="D92" s="383" t="s">
        <v>82</v>
      </c>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3"/>
      <c r="AI92" s="383"/>
      <c r="AJ92" s="383"/>
      <c r="AK92" s="383"/>
      <c r="AL92" s="383"/>
      <c r="AM92" s="16"/>
      <c r="AN92" s="16"/>
      <c r="AO92" s="245"/>
      <c r="AP92" s="16"/>
      <c r="AQ92" s="16"/>
      <c r="AR92" s="16"/>
    </row>
    <row r="93" spans="3:44" s="10" customFormat="1" ht="120" customHeight="1" x14ac:dyDescent="0.25">
      <c r="C93" s="279">
        <f>MAX($C$8:C92)+1</f>
        <v>27</v>
      </c>
      <c r="D93" s="411"/>
      <c r="E93" s="448"/>
      <c r="F93" s="448"/>
      <c r="G93" s="448"/>
      <c r="H93" s="448"/>
      <c r="I93" s="448"/>
      <c r="J93" s="448"/>
      <c r="K93" s="448"/>
      <c r="L93" s="448"/>
      <c r="M93" s="448"/>
      <c r="N93" s="448"/>
      <c r="O93" s="448"/>
      <c r="P93" s="448"/>
      <c r="Q93" s="448"/>
      <c r="R93" s="448"/>
      <c r="S93" s="448"/>
      <c r="T93" s="448"/>
      <c r="U93" s="448"/>
      <c r="V93" s="448"/>
      <c r="W93" s="448"/>
      <c r="X93" s="448"/>
      <c r="Y93" s="448"/>
      <c r="Z93" s="448"/>
      <c r="AA93" s="448"/>
      <c r="AB93" s="448"/>
      <c r="AC93" s="448"/>
      <c r="AD93" s="448"/>
      <c r="AE93" s="448"/>
      <c r="AF93" s="448"/>
      <c r="AG93" s="448"/>
      <c r="AH93" s="448"/>
      <c r="AI93" s="448"/>
      <c r="AJ93" s="448"/>
      <c r="AK93" s="448"/>
      <c r="AL93" s="448"/>
      <c r="AM93" s="16"/>
      <c r="AN93" s="16"/>
      <c r="AO93" s="249"/>
      <c r="AP93" s="16"/>
      <c r="AQ93" s="16"/>
      <c r="AR93" s="16" t="str">
        <f>IF(AND(COUNTIF($K$69:$R$78, "Weitere Netzwerke")&gt;0, D93=""), "NICHT OK", "OK")</f>
        <v>OK</v>
      </c>
    </row>
    <row r="94" spans="3:44" s="9" customFormat="1" ht="10.35" customHeight="1" x14ac:dyDescent="0.25">
      <c r="C94" s="63"/>
      <c r="D94" s="267"/>
      <c r="E94" s="267"/>
      <c r="F94" s="267"/>
      <c r="G94" s="267"/>
      <c r="H94" s="267"/>
      <c r="I94" s="267"/>
      <c r="J94" s="267"/>
      <c r="K94" s="267"/>
      <c r="L94" s="8"/>
      <c r="M94" s="268"/>
      <c r="N94" s="268"/>
      <c r="O94" s="268"/>
      <c r="P94" s="8"/>
      <c r="Q94" s="8"/>
      <c r="R94" s="8"/>
      <c r="S94"/>
      <c r="T94"/>
      <c r="U94"/>
      <c r="V94"/>
      <c r="W94" s="8"/>
      <c r="X94" s="59"/>
      <c r="Y94" s="59"/>
      <c r="Z94" s="59"/>
      <c r="AA94" s="59"/>
      <c r="AB94" s="59"/>
      <c r="AC94" s="59"/>
      <c r="AD94" s="59"/>
      <c r="AE94" s="59"/>
      <c r="AF94" s="59"/>
      <c r="AG94" s="59"/>
      <c r="AH94" s="59"/>
      <c r="AI94" s="59"/>
      <c r="AJ94" s="59"/>
      <c r="AK94" s="59"/>
      <c r="AL94" s="269"/>
      <c r="AM94" s="59"/>
      <c r="AN94" s="59"/>
      <c r="AO94" s="59"/>
      <c r="AP94" s="59"/>
      <c r="AQ94" s="59"/>
      <c r="AR94" s="59"/>
    </row>
    <row r="95" spans="3:44" s="9" customFormat="1" ht="30" customHeight="1" x14ac:dyDescent="0.25">
      <c r="C95"/>
      <c r="D95" s="445" t="str">
        <f>IF(AR95="NICHT OK", "û", "ü")</f>
        <v>û</v>
      </c>
      <c r="E95" s="445"/>
      <c r="F95" s="445"/>
      <c r="G95" s="445"/>
      <c r="H95" s="445"/>
      <c r="I95" s="445"/>
      <c r="J95" s="445"/>
      <c r="K95" s="445"/>
      <c r="L95" s="445"/>
      <c r="M95" s="445"/>
      <c r="N95" s="445"/>
      <c r="O95" s="445"/>
      <c r="P95" s="445"/>
      <c r="Q95" s="446" t="str">
        <f>IF(AR95="NICHT OK", "Antragsseite ist noch nicht vollständig ausgefüllt", "Antragsseite ist vollständig ausgefüllt")</f>
        <v>Antragsseite ist noch nicht vollständig ausgefüllt</v>
      </c>
      <c r="R95" s="446"/>
      <c r="S95" s="446"/>
      <c r="T95" s="446"/>
      <c r="U95" s="446"/>
      <c r="V95" s="446"/>
      <c r="W95" s="446"/>
      <c r="X95" s="446"/>
      <c r="Y95" s="446"/>
      <c r="Z95" s="446"/>
      <c r="AA95" s="446"/>
      <c r="AB95" s="446"/>
      <c r="AC95" s="446"/>
      <c r="AD95" s="446"/>
      <c r="AE95" s="446"/>
      <c r="AF95" s="446"/>
      <c r="AG95" s="446"/>
      <c r="AH95" s="446"/>
      <c r="AI95" s="446"/>
      <c r="AJ95" s="446"/>
      <c r="AK95" s="446"/>
      <c r="AL95" s="446"/>
      <c r="AM95" s="8"/>
      <c r="AN95" s="8"/>
      <c r="AO95" s="8"/>
      <c r="AP95" s="8"/>
      <c r="AQ95" s="8"/>
      <c r="AR95" s="8" t="str">
        <f>IF(COUNTIF($AR$4:$AR$94, "NICHT OK")&gt;0, "NICHT OK", "OK")</f>
        <v>NICHT OK</v>
      </c>
    </row>
    <row r="96" spans="3:44" ht="18" customHeight="1" x14ac:dyDescent="0.25">
      <c r="C96" s="447"/>
      <c r="D96" s="447"/>
      <c r="E96" s="447"/>
      <c r="F96" s="447"/>
      <c r="G96" s="447"/>
      <c r="H96" s="447"/>
      <c r="I96" s="447"/>
      <c r="J96" s="447"/>
      <c r="K96" s="447"/>
      <c r="L96" s="447"/>
      <c r="M96" s="447"/>
      <c r="N96" s="447"/>
      <c r="O96" s="447"/>
      <c r="P96" s="447"/>
    </row>
    <row r="97" spans="3:16" ht="18" customHeight="1" x14ac:dyDescent="0.2"/>
    <row r="98" spans="3:16" ht="18" customHeight="1" x14ac:dyDescent="0.2"/>
    <row r="99" spans="3:16" ht="18" customHeight="1" x14ac:dyDescent="0.25">
      <c r="C99" s="444"/>
      <c r="D99" s="444"/>
      <c r="E99" s="444"/>
      <c r="F99" s="444"/>
      <c r="G99" s="444"/>
      <c r="H99" s="444"/>
      <c r="I99" s="444"/>
      <c r="J99" s="444"/>
      <c r="K99" s="444"/>
      <c r="L99" s="444"/>
      <c r="M99" s="444"/>
      <c r="N99" s="444"/>
      <c r="O99" s="444"/>
      <c r="P99" s="444"/>
    </row>
  </sheetData>
  <sheetProtection password="EBCC" sheet="1" formatColumns="0" selectLockedCells="1"/>
  <mergeCells count="131">
    <mergeCell ref="D90:AL90"/>
    <mergeCell ref="D38:AL38"/>
    <mergeCell ref="D86:AL86"/>
    <mergeCell ref="D34:L34"/>
    <mergeCell ref="M34:AL34"/>
    <mergeCell ref="R51:AI51"/>
    <mergeCell ref="M51:P51"/>
    <mergeCell ref="D51:L51"/>
    <mergeCell ref="C99:P99"/>
    <mergeCell ref="D95:P95"/>
    <mergeCell ref="Q95:AL95"/>
    <mergeCell ref="C96:P96"/>
    <mergeCell ref="D93:AL93"/>
    <mergeCell ref="D92:AL92"/>
    <mergeCell ref="AJ51:AL51"/>
    <mergeCell ref="D60:X60"/>
    <mergeCell ref="D43:L43"/>
    <mergeCell ref="M43:AL43"/>
    <mergeCell ref="M53:T53"/>
    <mergeCell ref="U53:AL53"/>
    <mergeCell ref="Y60:AE60"/>
    <mergeCell ref="AF60:AL60"/>
    <mergeCell ref="D61:X61"/>
    <mergeCell ref="D85:AL85"/>
    <mergeCell ref="D59:X59"/>
    <mergeCell ref="Y59:AE59"/>
    <mergeCell ref="AF59:AL59"/>
    <mergeCell ref="M49:AL49"/>
    <mergeCell ref="M28:AL28"/>
    <mergeCell ref="K80:AB80"/>
    <mergeCell ref="AC80:AL80"/>
    <mergeCell ref="D82:AL82"/>
    <mergeCell ref="D83:AL83"/>
    <mergeCell ref="X65:AA65"/>
    <mergeCell ref="D41:L41"/>
    <mergeCell ref="M41:AL41"/>
    <mergeCell ref="AF61:AL61"/>
    <mergeCell ref="D66:AL66"/>
    <mergeCell ref="E68:J68"/>
    <mergeCell ref="K68:R68"/>
    <mergeCell ref="S68:W68"/>
    <mergeCell ref="X68:AB68"/>
    <mergeCell ref="D45:L45"/>
    <mergeCell ref="M45:AB45"/>
    <mergeCell ref="AD45:AG45"/>
    <mergeCell ref="AH45:AL45"/>
    <mergeCell ref="D47:L47"/>
    <mergeCell ref="M47:AB47"/>
    <mergeCell ref="M26:AL26"/>
    <mergeCell ref="D28:L28"/>
    <mergeCell ref="D55:AL55"/>
    <mergeCell ref="D56:AL56"/>
    <mergeCell ref="D58:X58"/>
    <mergeCell ref="D30:L30"/>
    <mergeCell ref="M14:AL14"/>
    <mergeCell ref="M32:AL32"/>
    <mergeCell ref="M30:AL30"/>
    <mergeCell ref="Y58:AE58"/>
    <mergeCell ref="AF58:AL58"/>
    <mergeCell ref="AD47:AG47"/>
    <mergeCell ref="AH47:AL47"/>
    <mergeCell ref="D49:L49"/>
    <mergeCell ref="D39:AL39"/>
    <mergeCell ref="D24:AL24"/>
    <mergeCell ref="K70:R70"/>
    <mergeCell ref="AJ20:AL20"/>
    <mergeCell ref="AC69:AL70"/>
    <mergeCell ref="AC68:AL68"/>
    <mergeCell ref="D62:AL62"/>
    <mergeCell ref="C4:AL4"/>
    <mergeCell ref="D8:L8"/>
    <mergeCell ref="M8:AL8"/>
    <mergeCell ref="D10:L10"/>
    <mergeCell ref="M10:AL10"/>
    <mergeCell ref="D12:L12"/>
    <mergeCell ref="M12:Q12"/>
    <mergeCell ref="AC12:AG12"/>
    <mergeCell ref="AH12:AL12"/>
    <mergeCell ref="S12:W12"/>
    <mergeCell ref="X12:AA12"/>
    <mergeCell ref="D14:L14"/>
    <mergeCell ref="D16:L16"/>
    <mergeCell ref="M16:AI16"/>
    <mergeCell ref="AJ16:AL16"/>
    <mergeCell ref="M17:AI17"/>
    <mergeCell ref="AJ17:AL17"/>
    <mergeCell ref="Y61:AE61"/>
    <mergeCell ref="D26:L26"/>
    <mergeCell ref="S71:W72"/>
    <mergeCell ref="X71:AB72"/>
    <mergeCell ref="K72:R72"/>
    <mergeCell ref="C73:C74"/>
    <mergeCell ref="D73:D74"/>
    <mergeCell ref="E73:J74"/>
    <mergeCell ref="K73:R73"/>
    <mergeCell ref="D32:L32"/>
    <mergeCell ref="D19:L19"/>
    <mergeCell ref="M19:AI19"/>
    <mergeCell ref="AC71:AL72"/>
    <mergeCell ref="AC73:AL74"/>
    <mergeCell ref="C71:C72"/>
    <mergeCell ref="D71:D72"/>
    <mergeCell ref="E71:J72"/>
    <mergeCell ref="K71:R71"/>
    <mergeCell ref="AJ19:AL19"/>
    <mergeCell ref="M20:AI20"/>
    <mergeCell ref="C69:C70"/>
    <mergeCell ref="D69:D70"/>
    <mergeCell ref="E69:J70"/>
    <mergeCell ref="K69:R69"/>
    <mergeCell ref="S69:W70"/>
    <mergeCell ref="X69:AB70"/>
    <mergeCell ref="AC77:AL78"/>
    <mergeCell ref="C75:C76"/>
    <mergeCell ref="D75:D76"/>
    <mergeCell ref="E75:J76"/>
    <mergeCell ref="K75:R75"/>
    <mergeCell ref="S75:W76"/>
    <mergeCell ref="X75:AB76"/>
    <mergeCell ref="K76:R76"/>
    <mergeCell ref="AC75:AL76"/>
    <mergeCell ref="K74:R74"/>
    <mergeCell ref="S73:W74"/>
    <mergeCell ref="X73:AB74"/>
    <mergeCell ref="C77:C78"/>
    <mergeCell ref="D77:D78"/>
    <mergeCell ref="E77:J78"/>
    <mergeCell ref="K77:R77"/>
    <mergeCell ref="S77:W78"/>
    <mergeCell ref="X77:AB78"/>
    <mergeCell ref="K78:R78"/>
  </mergeCells>
  <conditionalFormatting sqref="C14:AL14">
    <cfRule type="expression" dxfId="179" priority="53">
      <formula>IF($X$12&lt;=18, TRUE, FALSE)</formula>
    </cfRule>
  </conditionalFormatting>
  <conditionalFormatting sqref="D83:AL83">
    <cfRule type="expression" dxfId="178" priority="61">
      <formula>IF($AR83 &lt;&gt; "OK", TRUE,FALSE)</formula>
    </cfRule>
  </conditionalFormatting>
  <conditionalFormatting sqref="D90:AL90">
    <cfRule type="expression" dxfId="177" priority="1">
      <formula>IF(COUNTIF(D90, "Da sie*")=1, TRUE,FALSE)</formula>
    </cfRule>
  </conditionalFormatting>
  <conditionalFormatting sqref="D93:AL93">
    <cfRule type="expression" dxfId="176" priority="25">
      <formula>IF(AND(COUNTIF($K$69:$R$78, "Weitere Netzwerke")&gt;0, $D$93=""), TRUE,FALSE)</formula>
    </cfRule>
    <cfRule type="expression" dxfId="175" priority="48">
      <formula>IF($D$93 ="", TRUE,FALSE)</formula>
    </cfRule>
  </conditionalFormatting>
  <conditionalFormatting sqref="D95:AL95">
    <cfRule type="expression" dxfId="174" priority="63">
      <formula>IF($AR$95="OK", TRUE,FALSE)</formula>
    </cfRule>
  </conditionalFormatting>
  <conditionalFormatting sqref="E69 K70 K72:K78 S69 S71 S73 X73 S75 X75 S77 X77 AC69 AC71 AC73 AC75 AC77 E77 E75 E73 E71">
    <cfRule type="expression" dxfId="173" priority="43">
      <formula>IF(AND(E69 &lt;&gt; "", E69&lt;&gt;"bitte auswählen"), TRUE,FALSE)</formula>
    </cfRule>
  </conditionalFormatting>
  <conditionalFormatting sqref="E69">
    <cfRule type="expression" dxfId="172" priority="42">
      <formula>IF(OR($AI$80="Nein",$AI$80="bitte auswählen"), TRUE,FALSE)</formula>
    </cfRule>
  </conditionalFormatting>
  <conditionalFormatting sqref="E71">
    <cfRule type="expression" dxfId="171" priority="29">
      <formula>IF(OR($AI$80="Nein",$AI$80="bitte auswählen"), TRUE,FALSE)</formula>
    </cfRule>
  </conditionalFormatting>
  <conditionalFormatting sqref="E73">
    <cfRule type="expression" dxfId="170" priority="32">
      <formula>IF(OR($AI$80="Nein",$AI$80="bitte auswählen"), TRUE,FALSE)</formula>
    </cfRule>
  </conditionalFormatting>
  <conditionalFormatting sqref="E75">
    <cfRule type="expression" dxfId="169" priority="35">
      <formula>IF(OR($AI$80="Nein",$AI$80="bitte auswählen"), TRUE,FALSE)</formula>
    </cfRule>
  </conditionalFormatting>
  <conditionalFormatting sqref="E77">
    <cfRule type="expression" dxfId="168" priority="38">
      <formula>IF(OR($AI$80="Nein",$AI$80="bitte auswählen"), TRUE,FALSE)</formula>
    </cfRule>
  </conditionalFormatting>
  <conditionalFormatting sqref="K69">
    <cfRule type="expression" dxfId="167" priority="18">
      <formula>IF($E69="", TRUE,FALSE)</formula>
    </cfRule>
    <cfRule type="expression" dxfId="166" priority="20">
      <formula>IF(AND(K69 &lt;&gt; "", K69&lt;&gt;"bitte auswählen"), TRUE,FALSE)</formula>
    </cfRule>
  </conditionalFormatting>
  <conditionalFormatting sqref="K70 K72 K74 K76 K78">
    <cfRule type="expression" dxfId="165" priority="41">
      <formula>IF($K69&lt;&gt;"Wohlfahrtsverband", TRUE,FALSE)</formula>
    </cfRule>
  </conditionalFormatting>
  <conditionalFormatting sqref="K71">
    <cfRule type="expression" dxfId="164" priority="21">
      <formula>IF($E71="", TRUE,FALSE)</formula>
    </cfRule>
    <cfRule type="expression" dxfId="163" priority="23">
      <formula>IF(AND(K71 &lt;&gt; "", K71&lt;&gt;"bitte auswählen"), TRUE,FALSE)</formula>
    </cfRule>
  </conditionalFormatting>
  <conditionalFormatting sqref="K72:R72 K74:R74 K76:R76 K78:R78">
    <cfRule type="expression" dxfId="162" priority="24">
      <formula>IF($E71="",TRUE,FALSE)</formula>
    </cfRule>
  </conditionalFormatting>
  <conditionalFormatting sqref="M28">
    <cfRule type="expression" dxfId="161" priority="4">
      <formula>IF($AR28 &lt;&gt; "OK", TRUE,FALSE)</formula>
    </cfRule>
  </conditionalFormatting>
  <conditionalFormatting sqref="M45 AH45 M47 AH47">
    <cfRule type="expression" dxfId="160" priority="5">
      <formula>IF(OR(M45 = "", M45 ="bitte auswählen"), TRUE,FALSE)</formula>
    </cfRule>
  </conditionalFormatting>
  <conditionalFormatting sqref="M49">
    <cfRule type="expression" dxfId="159" priority="3">
      <formula>IF(OR($M49="", $M49="bitte auswählen"), TRUE,FALSE)</formula>
    </cfRule>
  </conditionalFormatting>
  <conditionalFormatting sqref="M8:AL8 M10:AL10 M14:AL14 M26:AL26 M30 M32 M34 M41 M43 U53:AL53 D56:AL56 D86:AL86">
    <cfRule type="expression" dxfId="158" priority="45">
      <formula>IF($AR8 &lt;&gt; "OK", TRUE,FALSE)</formula>
    </cfRule>
  </conditionalFormatting>
  <conditionalFormatting sqref="M53:AL53">
    <cfRule type="expression" dxfId="157" priority="319">
      <formula>IF($M$43&lt;&gt;"Weitere soziale Einrichtung", TRUE,FALSE)</formula>
    </cfRule>
  </conditionalFormatting>
  <conditionalFormatting sqref="R51:AL51">
    <cfRule type="expression" dxfId="156" priority="73">
      <formula>IF($M$51&lt;2008, TRUE, FALSE)</formula>
    </cfRule>
  </conditionalFormatting>
  <conditionalFormatting sqref="S69 S71 K73 S73 X73 K75 S75 X75 K77 S77 X77">
    <cfRule type="expression" dxfId="155" priority="40">
      <formula>IF($E69="", TRUE,FALSE)</formula>
    </cfRule>
  </conditionalFormatting>
  <conditionalFormatting sqref="X69">
    <cfRule type="expression" dxfId="154" priority="12">
      <formula>IF($E69="", TRUE,FALSE)</formula>
    </cfRule>
    <cfRule type="expression" dxfId="153" priority="14">
      <formula>IF(AND(X69 &lt;&gt; "", X69&lt;&gt;"bitte auswählen"), TRUE,FALSE)</formula>
    </cfRule>
  </conditionalFormatting>
  <conditionalFormatting sqref="X71">
    <cfRule type="expression" dxfId="152" priority="15">
      <formula>IF($E71="", TRUE,FALSE)</formula>
    </cfRule>
    <cfRule type="expression" dxfId="151" priority="17">
      <formula>IF(AND(X71 &lt;&gt; "", X71&lt;&gt;"bitte auswählen"), TRUE,FALSE)</formula>
    </cfRule>
  </conditionalFormatting>
  <conditionalFormatting sqref="AC69 AC71 AC73 AC75 AC77">
    <cfRule type="expression" dxfId="150" priority="39">
      <formula>IF($E69="", TRUE,FALSE)</formula>
    </cfRule>
  </conditionalFormatting>
  <conditionalFormatting sqref="AF59:AL61">
    <cfRule type="expression" dxfId="149" priority="2">
      <formula>IF(OR($AF59="", $AF59&gt;$Y59), TRUE,FALSE)</formula>
    </cfRule>
  </conditionalFormatting>
  <conditionalFormatting sqref="AJ51 M12 X12 M51 Y59:Y61">
    <cfRule type="expression" dxfId="148" priority="199">
      <formula>IF(OR(M12 = "", M12 ="bitte auswählen"), TRUE,FALSE)</formula>
    </cfRule>
  </conditionalFormatting>
  <conditionalFormatting sqref="AJ16:AL17">
    <cfRule type="expression" dxfId="147" priority="46">
      <formula>IF($AR$16 &lt;&gt; "OK", TRUE,FALSE)</formula>
    </cfRule>
  </conditionalFormatting>
  <conditionalFormatting sqref="AJ19:AL20">
    <cfRule type="expression" dxfId="146" priority="47">
      <formula>IF($AR$19 &lt;&gt; "OK", TRUE,FALSE)</formula>
    </cfRule>
  </conditionalFormatting>
  <dataValidations count="32">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13:Q13 M15:Q15 M18:Q18">
      <formula1>44927</formula1>
    </dataValidation>
    <dataValidation allowBlank="1" showErrorMessage="1" sqref="AD18 D79:AL79 D84:AL84 S12 AD13 AC80:AL80 D87:AL87 AD15 D31:J31 V31:AF31 D81:AL81 M10:AL10"/>
    <dataValidation allowBlank="1" promptTitle="Hinweis:" prompt="Wählen Sie im Dropdown-menü das Tabellenblatt an und klicken Sie anschließend auf den Link." sqref="Y5:AA7 Y64:AA64 Y21:AA23 Y25:AA25"/>
    <dataValidation allowBlank="1" showInputMessage="1" showErrorMessage="1" promptTitle="Achtung:" prompt="Bitte füllen Sie alle Felder der Reihe nach aus. " sqref="S54:AC54 S52:AC52 S50:AC50"/>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88:U88 T94:U94 T36:U37 T40:U40">
      <formula1>AND(T36&gt;TODAY(),T36&lt;DATE(YEAR(TODAY()),MONTH(TODAY())+13,1))</formula1>
    </dataValidation>
    <dataValidation operator="greaterThan" allowBlank="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D14"/>
    <dataValidation type="date" operator="greaterThanOrEqual" allowBlank="1" showErrorMessage="1" errorTitle="Achtung" error="Bitte geben Sie ein Datum im Format TT.MM.JJJJ ein. Der geplante Projektstart darf frühstens ab dem 01.03.2025  erfolgen." promptTitle="Hinweis:" sqref="M12:Q12">
      <formula1>45717</formula1>
    </dataValidation>
    <dataValidation type="decimal" allowBlank="1" showInputMessage="1" showErrorMessage="1" errorTitle="Warnung" error="Nur Zahlen größer oder gleich 0 erlaubt." sqref="Y59:AL61">
      <formula1>0</formula1>
      <formula2>999999999999</formula2>
    </dataValidation>
    <dataValidation type="whole" allowBlank="1" showErrorMessage="1" errorTitle="Warnung" error="Die Dauer sollte mindestens 12 Monate betragen um eine erfolgreiche Projektumsetzung zu gewährleisten." promptTitle="Hinweis" sqref="X12:AA12">
      <formula1>12</formula1>
      <formula2>36</formula2>
    </dataValidation>
    <dataValidation type="whole" allowBlank="1" showInputMessage="1" showErrorMessage="1" errorTitle="Warnung" error="Nur ganze Zahlen zwischen 1900 und 2025 erlaubt" sqref="M51">
      <formula1>1900</formula1>
      <formula2>2025</formula2>
    </dataValidation>
    <dataValidation allowBlank="1" promptTitle="Hinweis:" sqref="M26:AL26"/>
    <dataValidation type="list" allowBlank="1" showInputMessage="1" showErrorMessage="1" errorTitle="WARNUNG" error="Bitte nutzen Sie das Dropdown und wählen darüber einen gültigen Wert aus" sqref="AJ51:AL51">
      <formula1>listJaNein</formula1>
    </dataValidation>
    <dataValidation type="whole" operator="greaterThan" allowBlank="1" showErrorMessage="1" errorTitle="WARNUNG" error="Nur ganze positive Zahlen erlaubt" promptTitle="Hinweis:" sqref="M32:AL32">
      <formula1>0</formula1>
    </dataValidation>
    <dataValidation type="list" operator="greaterThan" allowBlank="1" showInputMessage="1" showErrorMessage="1" errorTitle="WARNUNG" error="Bitte nutzen Sie das Dropdown und wählen darüber einen gültigen Wert aus" sqref="M34:AL34">
      <formula1>listGeographischeAusdehnung</formula1>
    </dataValidation>
    <dataValidation type="list" allowBlank="1" showErrorMessage="1" errorTitle="WARNUNG" error="Bitte nutzen Sie das Dropdown und wählen darüber einen gültigen Wert aus" sqref="M28:AL28">
      <formula1>listAntragsstellerArt</formula1>
    </dataValidation>
    <dataValidation type="list" allowBlank="1" showErrorMessage="1" errorTitle="WARNUNG" error="Bitte nutzen Sie das Dropdown und wählen darüber einen gültigen Wert aus" sqref="M43:AL43">
      <formula1>listEinrichtungArt</formula1>
    </dataValidation>
    <dataValidation type="textLength" allowBlank="1" showInputMessage="1" showErrorMessage="1" errorTitle="WARNUNG" error="Maximal 2150 Zeichen erlaubt! (inkl. Leerzeichen)" promptTitle="HINWEIS" prompt="Maximal 2150 Zeichen erlaubt (ungefähr 300 Worte)" sqref="D56:AL56">
      <formula1>0</formula1>
      <formula2>2150</formula2>
    </dataValidation>
    <dataValidation type="list" allowBlank="1" showErrorMessage="1" errorTitle="WARNUNG" error="Bitte nutzen Sie das Dropdown und wählen darüber einen gültigen Wert aus" sqref="M30:AL30">
      <formula1>listWohlfahrtverbände</formula1>
    </dataValidation>
    <dataValidation allowBlank="1" showErrorMessage="1" promptTitle="HINWEIS" prompt="Diese Tabelle bildet ein Auswahlkriterium ab." sqref="D66:AL67 D90:AL91"/>
    <dataValidation type="list" allowBlank="1" showErrorMessage="1" errorTitle="WARNUNG" error="Bitte nutzen Sie das Dropdown und wählen darüber einen gültigen Wert aus" promptTitle="Hinweis" prompt="Falls Sie &quot;weiteres Netzwerk&quot; augewählt haben, erläutern Sie bitte im Textfeld am Ende der Seite wie sich dieses Netztwerk zusammensetzt und welche Strucktur es hat." sqref="K77:R77 K73:R73 K75:R75 K71:R71 K69:R69">
      <formula1>listNetzwerkart</formula1>
    </dataValidation>
    <dataValidation type="textLength" allowBlank="1" showInputMessage="1" showErrorMessage="1" errorTitle="WARNUNG" error="Maximal 375 Zeichen erlaubt! (inkl. Leerzeichen)" promptTitle="HINWEIS" prompt="Maximal 375 Zeichen erlaubt (ungefähr 50 Wörter)" sqref="D83:AL83 D86:AL86">
      <formula1>0</formula1>
      <formula2>375</formula2>
    </dataValidation>
    <dataValidation type="textLength" allowBlank="1" showInputMessage="1" showErrorMessage="1" errorTitle="WARNUNG" error="Maximal 1.000 Zeichen erlaubt! (inkl. Leerzeichen)" promptTitle="Hinweis" prompt="Maximal 1.000 Zeichen erlaubt (ungefähr 150 Wörter)" sqref="D93:AL93">
      <formula1>0</formula1>
      <formula2>1000</formula2>
    </dataValidation>
    <dataValidation type="list" allowBlank="1" showInputMessage="1" showErrorMessage="1" errorTitle="WARNUNG" error="Bitte nutzen Sie das Dropdown und wählen darüber einen gültigen Wert aus" sqref="K70:R70 K72:R72 K74:R74 K76:R76 K78:R78">
      <formula1>listWohlfahrtverbändeOhneNein</formula1>
    </dataValidation>
    <dataValidation type="textLength" allowBlank="1" showInputMessage="1" showErrorMessage="1" errorTitle="WARNUNG" error="Die Postleitzahl muss 5 Stellen haben" sqref="AH47:AL47">
      <formula1>5</formula1>
      <formula2>5</formula2>
    </dataValidation>
    <dataValidation type="list" allowBlank="1" showInputMessage="1" showErrorMessage="1" sqref="M49:AL49">
      <formula1>listBundesländer</formula1>
    </dataValidation>
    <dataValidation operator="greaterThanOrEqual" allowBlank="1" errorTitle="Achtung" error="Bitte geben Sie ein Datum im Format TT.MM.JJJJ ein. Der geplante Projektstart darf frühstens 6 Monate ab Antragstellung erfolgen." promptTitle="Hinweis:" sqref="M45:AB45 M47:AB47"/>
    <dataValidation type="whole" allowBlank="1" showErrorMessage="1" errorTitle="WARNUNG" error="Die Online-Kennung muss genau 9 Ziffern umfassen" promptTitle="WICHTIG" sqref="M8:AL8">
      <formula1>1</formula1>
      <formula2>999999999</formula2>
    </dataValidation>
    <dataValidation type="list" operator="greaterThan" allowBlank="1" showInputMessage="1" showErrorMessage="1" errorTitle="WARNUNG" error="Bitte nutzen Sie das Dropdown und wählen darüber einen gültigen Wert aus" sqref="X69:AB70 X71:AB72 X75:AB76 X77:AB78">
      <formula1>listVerbreitungskanäle</formula1>
    </dataValidation>
    <dataValidation type="whole" allowBlank="1" showErrorMessage="1" errorTitle="Hinweis" error="Nur ganze Zahlen erlaubt!" promptTitle="Beispiel" sqref="AC69:AL70 AC71:AL72 AC73:AL74 AC75:AL76 AC77:AL78">
      <formula1>1</formula1>
      <formula2>999999</formula2>
    </dataValidation>
    <dataValidation type="list" allowBlank="1" showInputMessage="1" errorTitle="Warnung" error="Nur ganze positive Zahlen erlaubt_x000a_" sqref="S69:W70 S71:W72 S73:W74">
      <formula1>listVerbreitungskanäle</formula1>
    </dataValidation>
    <dataValidation type="list" operator="greaterThan" allowBlank="1" showInputMessage="1" errorTitle="WARNUNG" error="Bitte nutzen Sie das Dropdown und wählen darüber einen gültigen Wert aus" sqref="X73:AB74">
      <formula1>listVerbreitungskanäle</formula1>
    </dataValidation>
    <dataValidation type="list" allowBlank="1" showInputMessage="1" showErrorMessage="1" errorTitle="Warnung" error="Nur ganze positive Zahlen erlaubt_x000a_" sqref="S75:W76 S77:W78">
      <formula1>listVerbreitungskanäle</formula1>
    </dataValidation>
  </dataValidations>
  <hyperlinks>
    <hyperlink ref="D39:AL39" r:id="rId1" display="Link KWRA"/>
  </hyperlinks>
  <printOptions horizontalCentered="1"/>
  <pageMargins left="0.23622047244094491" right="0.23622047244094491" top="0.74803149606299213" bottom="0.74803149606299213" header="0.31496062992125984" footer="0.31496062992125984"/>
  <pageSetup paperSize="9" scale="79" fitToHeight="0" orientation="portrait" r:id="rId2"/>
  <headerFooter>
    <oddFooter>&amp;CSeite &amp;P von &amp;N</oddFooter>
  </headerFooter>
  <rowBreaks count="3" manualBreakCount="3">
    <brk id="35" min="1" max="38" man="1"/>
    <brk id="63" min="1" max="38" man="1"/>
    <brk id="87" min="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49175" r:id="rId5" name="Option Button 23">
              <controlPr defaultSize="0" autoFill="0" autoLine="0" autoPict="0" altText="Button zum ankreuzen">
                <anchor moveWithCells="1">
                  <from>
                    <xdr:col>36</xdr:col>
                    <xdr:colOff>28575</xdr:colOff>
                    <xdr:row>15</xdr:row>
                    <xdr:rowOff>104775</xdr:rowOff>
                  </from>
                  <to>
                    <xdr:col>36</xdr:col>
                    <xdr:colOff>190500</xdr:colOff>
                    <xdr:row>15</xdr:row>
                    <xdr:rowOff>266700</xdr:rowOff>
                  </to>
                </anchor>
              </controlPr>
            </control>
          </mc:Choice>
        </mc:AlternateContent>
        <mc:AlternateContent xmlns:mc="http://schemas.openxmlformats.org/markup-compatibility/2006">
          <mc:Choice Requires="x14">
            <control shapeId="49176" r:id="rId6" name="Option Button 24">
              <controlPr defaultSize="0" autoFill="0" autoLine="0" autoPict="0" altText="Button zum ankreuzen">
                <anchor moveWithCells="1">
                  <from>
                    <xdr:col>36</xdr:col>
                    <xdr:colOff>28575</xdr:colOff>
                    <xdr:row>16</xdr:row>
                    <xdr:rowOff>104775</xdr:rowOff>
                  </from>
                  <to>
                    <xdr:col>36</xdr:col>
                    <xdr:colOff>190500</xdr:colOff>
                    <xdr:row>16</xdr:row>
                    <xdr:rowOff>295275</xdr:rowOff>
                  </to>
                </anchor>
              </controlPr>
            </control>
          </mc:Choice>
        </mc:AlternateContent>
        <mc:AlternateContent xmlns:mc="http://schemas.openxmlformats.org/markup-compatibility/2006">
          <mc:Choice Requires="x14">
            <control shapeId="49177" r:id="rId7" name="Group Box 25">
              <controlPr defaultSize="0" autoFill="0" autoPict="0" altText="Button zum ankreuzen">
                <anchor moveWithCells="1">
                  <from>
                    <xdr:col>35</xdr:col>
                    <xdr:colOff>66675</xdr:colOff>
                    <xdr:row>18</xdr:row>
                    <xdr:rowOff>28575</xdr:rowOff>
                  </from>
                  <to>
                    <xdr:col>37</xdr:col>
                    <xdr:colOff>152400</xdr:colOff>
                    <xdr:row>19</xdr:row>
                    <xdr:rowOff>523875</xdr:rowOff>
                  </to>
                </anchor>
              </controlPr>
            </control>
          </mc:Choice>
        </mc:AlternateContent>
        <mc:AlternateContent xmlns:mc="http://schemas.openxmlformats.org/markup-compatibility/2006">
          <mc:Choice Requires="x14">
            <control shapeId="49178" r:id="rId8" name="Group Box 26">
              <controlPr defaultSize="0" autoFill="0" autoPict="0" altText="Button zum ankreuzen">
                <anchor moveWithCells="1">
                  <from>
                    <xdr:col>35</xdr:col>
                    <xdr:colOff>76200</xdr:colOff>
                    <xdr:row>15</xdr:row>
                    <xdr:rowOff>66675</xdr:rowOff>
                  </from>
                  <to>
                    <xdr:col>37</xdr:col>
                    <xdr:colOff>161925</xdr:colOff>
                    <xdr:row>16</xdr:row>
                    <xdr:rowOff>409575</xdr:rowOff>
                  </to>
                </anchor>
              </controlPr>
            </control>
          </mc:Choice>
        </mc:AlternateContent>
        <mc:AlternateContent xmlns:mc="http://schemas.openxmlformats.org/markup-compatibility/2006">
          <mc:Choice Requires="x14">
            <control shapeId="49181" r:id="rId9" name="Option Button 29">
              <controlPr defaultSize="0" autoFill="0" autoLine="0" autoPict="0" altText="Checkbox zum ankreuzen">
                <anchor moveWithCells="1">
                  <from>
                    <xdr:col>36</xdr:col>
                    <xdr:colOff>28575</xdr:colOff>
                    <xdr:row>19</xdr:row>
                    <xdr:rowOff>104775</xdr:rowOff>
                  </from>
                  <to>
                    <xdr:col>36</xdr:col>
                    <xdr:colOff>190500</xdr:colOff>
                    <xdr:row>19</xdr:row>
                    <xdr:rowOff>266700</xdr:rowOff>
                  </to>
                </anchor>
              </controlPr>
            </control>
          </mc:Choice>
        </mc:AlternateContent>
        <mc:AlternateContent xmlns:mc="http://schemas.openxmlformats.org/markup-compatibility/2006">
          <mc:Choice Requires="x14">
            <control shapeId="49182" r:id="rId10" name="Option Button 30">
              <controlPr defaultSize="0" autoFill="0" autoLine="0" autoPict="0" altText="Checkbox zum ankreuzen">
                <anchor moveWithCells="1">
                  <from>
                    <xdr:col>36</xdr:col>
                    <xdr:colOff>9525</xdr:colOff>
                    <xdr:row>18</xdr:row>
                    <xdr:rowOff>161925</xdr:rowOff>
                  </from>
                  <to>
                    <xdr:col>36</xdr:col>
                    <xdr:colOff>180975</xdr:colOff>
                    <xdr:row>18</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59999389629810485"/>
    <pageSetUpPr fitToPage="1"/>
  </sheetPr>
  <dimension ref="C2:AV99"/>
  <sheetViews>
    <sheetView showGridLines="0" zoomScaleNormal="100" zoomScaleSheetLayoutView="100" workbookViewId="0">
      <selection activeCell="D9" sqref="D9:AL9"/>
    </sheetView>
  </sheetViews>
  <sheetFormatPr baseColWidth="10" defaultColWidth="11.42578125" defaultRowHeight="12" x14ac:dyDescent="0.2"/>
  <cols>
    <col min="1" max="2" width="3.42578125" style="31" customWidth="1"/>
    <col min="3" max="23" width="5.42578125" style="31" customWidth="1"/>
    <col min="24" max="24" width="5.42578125" style="66" customWidth="1"/>
    <col min="25" max="38" width="5.42578125" style="31" customWidth="1"/>
    <col min="39" max="40" width="3.42578125" style="31" customWidth="1"/>
    <col min="41" max="41" width="83.5703125" style="31" customWidth="1"/>
    <col min="42" max="42" width="3.42578125" style="31" customWidth="1"/>
    <col min="43" max="43" width="14.42578125" style="31" hidden="1" customWidth="1"/>
    <col min="44" max="44" width="11.42578125" style="31" hidden="1" customWidth="1"/>
    <col min="45" max="16384" width="11.42578125" style="31"/>
  </cols>
  <sheetData>
    <row r="2" spans="3:44" ht="12" customHeight="1" x14ac:dyDescent="0.25">
      <c r="C2" s="30"/>
      <c r="D2"/>
      <c r="E2"/>
      <c r="F2"/>
      <c r="G2"/>
      <c r="H2"/>
      <c r="I2"/>
      <c r="J2"/>
      <c r="K2"/>
      <c r="L2"/>
      <c r="M2"/>
      <c r="N2"/>
      <c r="O2"/>
      <c r="P2"/>
      <c r="Q2"/>
      <c r="R2"/>
      <c r="S2"/>
      <c r="T2"/>
      <c r="U2"/>
      <c r="V2"/>
      <c r="W2"/>
      <c r="X2"/>
      <c r="Y2"/>
      <c r="Z2"/>
      <c r="AA2"/>
      <c r="AB2"/>
      <c r="AC2"/>
      <c r="AD2"/>
      <c r="AE2"/>
      <c r="AF2"/>
      <c r="AG2"/>
      <c r="AH2"/>
      <c r="AI2"/>
      <c r="AJ2"/>
      <c r="AK2"/>
      <c r="AL2"/>
      <c r="AQ2" s="32"/>
      <c r="AR2" s="32"/>
    </row>
    <row r="3" spans="3:44" ht="12" customHeight="1" x14ac:dyDescent="0.25">
      <c r="C3" s="33" t="s">
        <v>392</v>
      </c>
      <c r="D3"/>
      <c r="E3"/>
      <c r="F3"/>
      <c r="G3"/>
      <c r="H3"/>
      <c r="I3"/>
      <c r="J3"/>
      <c r="K3"/>
      <c r="L3"/>
      <c r="M3"/>
      <c r="N3"/>
      <c r="O3"/>
      <c r="P3"/>
      <c r="Q3"/>
      <c r="R3"/>
      <c r="S3"/>
      <c r="T3"/>
      <c r="U3"/>
      <c r="V3"/>
      <c r="W3"/>
      <c r="X3"/>
      <c r="Y3"/>
      <c r="Z3"/>
      <c r="AA3"/>
      <c r="AB3"/>
      <c r="AC3"/>
      <c r="AD3"/>
      <c r="AE3"/>
      <c r="AF3"/>
      <c r="AG3"/>
      <c r="AH3"/>
      <c r="AI3"/>
      <c r="AJ3"/>
      <c r="AK3"/>
      <c r="AL3" s="266" t="s">
        <v>516</v>
      </c>
      <c r="AQ3" s="34" t="s">
        <v>57</v>
      </c>
      <c r="AR3" s="34" t="s">
        <v>56</v>
      </c>
    </row>
    <row r="4" spans="3:44" s="9" customFormat="1" ht="30" customHeight="1" x14ac:dyDescent="0.25">
      <c r="C4" s="397" t="s">
        <v>67</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98"/>
    </row>
    <row r="5" spans="3:44" customFormat="1" ht="20.100000000000001" customHeight="1" x14ac:dyDescent="0.25">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3:44" s="9" customFormat="1" ht="19.5" thickBot="1" x14ac:dyDescent="0.3">
      <c r="C6" s="40" t="s">
        <v>55</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44" t="s">
        <v>224</v>
      </c>
    </row>
    <row r="7" spans="3:44" s="9" customFormat="1" ht="10.35" customHeight="1" x14ac:dyDescent="0.2">
      <c r="D7" s="49"/>
      <c r="E7" s="49"/>
      <c r="F7" s="29"/>
      <c r="G7" s="50"/>
      <c r="H7" s="29"/>
      <c r="I7" s="29"/>
      <c r="J7" s="29"/>
      <c r="K7" s="29"/>
      <c r="L7" s="29"/>
      <c r="M7" s="29"/>
      <c r="N7" s="29"/>
      <c r="O7" s="29"/>
      <c r="P7" s="36"/>
      <c r="Q7" s="36"/>
      <c r="R7" s="37"/>
      <c r="S7" s="37"/>
      <c r="T7" s="37"/>
      <c r="U7" s="37"/>
      <c r="V7" s="31"/>
      <c r="X7" s="38"/>
      <c r="Y7" s="39"/>
      <c r="Z7" s="39"/>
      <c r="AA7" s="39"/>
      <c r="AO7" s="240"/>
    </row>
    <row r="8" spans="3:44" s="10" customFormat="1" ht="20.100000000000001" customHeight="1" x14ac:dyDescent="0.25">
      <c r="C8" s="13"/>
      <c r="D8" s="383" t="s">
        <v>474</v>
      </c>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16"/>
      <c r="AN8" s="16"/>
      <c r="AO8" s="240"/>
      <c r="AP8" s="16"/>
      <c r="AQ8" s="16"/>
      <c r="AR8" s="16"/>
    </row>
    <row r="9" spans="3:44" s="10" customFormat="1" ht="90" customHeight="1" x14ac:dyDescent="0.25">
      <c r="C9" s="279">
        <v>1</v>
      </c>
      <c r="D9" s="533"/>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16"/>
      <c r="AN9" s="16"/>
      <c r="AO9" s="250" t="s">
        <v>476</v>
      </c>
      <c r="AP9" s="16"/>
      <c r="AQ9" s="16"/>
      <c r="AR9" s="16" t="str">
        <f>IF(D9&lt;&gt;"", "OK", "NICHT OK")</f>
        <v>NICHT OK</v>
      </c>
    </row>
    <row r="10" spans="3:44" s="9" customFormat="1" ht="6" customHeight="1" x14ac:dyDescent="0.25">
      <c r="C10" s="13"/>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15"/>
      <c r="AN10" s="15"/>
      <c r="AO10" s="244"/>
      <c r="AP10" s="15"/>
      <c r="AQ10" s="15"/>
      <c r="AR10" s="15"/>
    </row>
    <row r="11" spans="3:44" s="10" customFormat="1" ht="20.25" customHeight="1" x14ac:dyDescent="0.25">
      <c r="C11" s="13"/>
      <c r="D11" s="383" t="s">
        <v>475</v>
      </c>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16"/>
      <c r="AN11" s="16"/>
      <c r="AO11" s="240"/>
      <c r="AP11" s="16"/>
      <c r="AQ11" s="154" t="b">
        <v>0</v>
      </c>
      <c r="AR11" s="16"/>
    </row>
    <row r="12" spans="3:44" s="10" customFormat="1" ht="90" customHeight="1" x14ac:dyDescent="0.25">
      <c r="C12" s="279">
        <f>MAX($C$8:C11)+1</f>
        <v>2</v>
      </c>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16"/>
      <c r="AN12" s="16"/>
      <c r="AO12" s="250" t="s">
        <v>481</v>
      </c>
      <c r="AP12" s="16"/>
      <c r="AQ12" s="154" t="b">
        <v>0</v>
      </c>
      <c r="AR12" s="16" t="str">
        <f>IF(D12&lt;&gt;"", "OK", "NICHT OK")</f>
        <v>NICHT OK</v>
      </c>
    </row>
    <row r="13" spans="3:44" s="9" customFormat="1" ht="20.25" customHeight="1" x14ac:dyDescent="0.25">
      <c r="C13" s="279">
        <f>MAX($C$8:C12)+1</f>
        <v>3</v>
      </c>
      <c r="D13" s="383" t="s">
        <v>504</v>
      </c>
      <c r="E13" s="383"/>
      <c r="F13" s="383"/>
      <c r="G13" s="383"/>
      <c r="H13" s="383"/>
      <c r="I13" s="383"/>
      <c r="J13" s="383"/>
      <c r="K13" s="383"/>
      <c r="L13" s="535"/>
      <c r="M13" s="159"/>
      <c r="N13" s="160" t="s">
        <v>13</v>
      </c>
      <c r="O13" s="160"/>
      <c r="P13" s="161"/>
      <c r="Q13" s="160"/>
      <c r="R13" s="160" t="s">
        <v>22</v>
      </c>
      <c r="S13" s="160"/>
      <c r="T13" s="160"/>
      <c r="U13" s="161"/>
      <c r="V13" s="160"/>
      <c r="W13" s="160" t="s">
        <v>14</v>
      </c>
      <c r="X13" s="160"/>
      <c r="Y13" s="160"/>
      <c r="Z13" s="161"/>
      <c r="AA13" s="160"/>
      <c r="AB13" s="160" t="s">
        <v>41</v>
      </c>
      <c r="AC13" s="160"/>
      <c r="AD13" s="160"/>
      <c r="AE13" s="160"/>
      <c r="AF13" s="160"/>
      <c r="AG13" s="161"/>
      <c r="AH13" s="160"/>
      <c r="AI13" s="160" t="s">
        <v>15</v>
      </c>
      <c r="AJ13" s="160"/>
      <c r="AK13" s="160"/>
      <c r="AL13" s="161"/>
      <c r="AM13" s="8"/>
      <c r="AN13" s="8"/>
      <c r="AO13" s="240" t="s">
        <v>505</v>
      </c>
      <c r="AP13" s="8"/>
      <c r="AQ13" s="158" t="b">
        <v>0</v>
      </c>
      <c r="AR13" s="8" t="str">
        <f>IF(COUNTIF(AQ11:AQ19, TRUE)&lt;1, "NICHT OK", "OK")</f>
        <v>NICHT OK</v>
      </c>
    </row>
    <row r="14" spans="3:44" s="9" customFormat="1" ht="10.35" customHeight="1" x14ac:dyDescent="0.25">
      <c r="C14" s="13"/>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15"/>
      <c r="AN14" s="15"/>
      <c r="AO14" s="244"/>
      <c r="AP14" s="15"/>
      <c r="AQ14" s="157"/>
      <c r="AR14" s="15"/>
    </row>
    <row r="15" spans="3:44" s="9" customFormat="1" ht="22.35" customHeight="1" x14ac:dyDescent="0.25">
      <c r="C15" s="13"/>
      <c r="D15" s="383" t="s">
        <v>301</v>
      </c>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15"/>
      <c r="AN15" s="15"/>
      <c r="AO15" s="243"/>
      <c r="AP15" s="15"/>
      <c r="AQ15" s="28" t="b">
        <v>0</v>
      </c>
      <c r="AR15" s="15"/>
    </row>
    <row r="16" spans="3:44" s="9" customFormat="1" ht="82.5" customHeight="1" x14ac:dyDescent="0.25">
      <c r="C16" s="279">
        <f>MAX($C$8:C15)+1</f>
        <v>4</v>
      </c>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15"/>
      <c r="AN16" s="15"/>
      <c r="AO16" s="244" t="s">
        <v>369</v>
      </c>
      <c r="AP16" s="15"/>
      <c r="AQ16" s="158" t="b">
        <v>0</v>
      </c>
      <c r="AR16" s="15"/>
    </row>
    <row r="17" spans="3:48" s="9" customFormat="1" ht="45.6" customHeight="1" x14ac:dyDescent="0.25">
      <c r="C17" s="13"/>
      <c r="D17" s="537" t="s">
        <v>482</v>
      </c>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537"/>
      <c r="AK17" s="537"/>
      <c r="AL17" s="537"/>
      <c r="AM17" s="15"/>
      <c r="AN17" s="15"/>
      <c r="AO17" s="244"/>
      <c r="AP17" s="15"/>
      <c r="AQ17" s="157"/>
      <c r="AR17" s="15"/>
    </row>
    <row r="18" spans="3:48" s="9" customFormat="1" ht="6" customHeight="1" x14ac:dyDescent="0.25">
      <c r="C18" s="13"/>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5"/>
      <c r="AN18" s="15"/>
      <c r="AO18" s="244"/>
      <c r="AP18" s="15"/>
      <c r="AQ18" s="157"/>
      <c r="AR18" s="15"/>
    </row>
    <row r="19" spans="3:48" s="10" customFormat="1" ht="30" customHeight="1" x14ac:dyDescent="0.25">
      <c r="C19" s="279">
        <f>MAX($C$8:C18)+1</f>
        <v>5</v>
      </c>
      <c r="D19" s="383" t="s">
        <v>158</v>
      </c>
      <c r="E19" s="383"/>
      <c r="F19" s="383"/>
      <c r="G19" s="383"/>
      <c r="H19" s="383"/>
      <c r="I19" s="383"/>
      <c r="J19" s="383"/>
      <c r="K19" s="383"/>
      <c r="L19" s="383"/>
      <c r="M19" s="536" t="s">
        <v>0</v>
      </c>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16"/>
      <c r="AN19" s="16"/>
      <c r="AO19" s="240"/>
      <c r="AP19" s="16"/>
      <c r="AR19" s="16" t="str">
        <f>IF(AND(M19&lt;&gt;"", M19&lt;&gt;"bitte auswählen", LEFT(M19,1)&lt;&gt;"1",LEFT(M19,1)&lt;&gt;"5",LEFT(M19,1)&lt;&gt;"6"), "OK", "NICHT OK")</f>
        <v>NICHT OK</v>
      </c>
    </row>
    <row r="20" spans="3:48" s="10" customFormat="1" ht="30" customHeight="1" x14ac:dyDescent="0.25">
      <c r="C20" s="279">
        <f>MAX($C$8:C19)+1</f>
        <v>6</v>
      </c>
      <c r="D20" s="383" t="s">
        <v>159</v>
      </c>
      <c r="E20" s="383"/>
      <c r="F20" s="383"/>
      <c r="G20" s="383"/>
      <c r="H20" s="383"/>
      <c r="I20" s="383"/>
      <c r="J20" s="383"/>
      <c r="K20" s="383"/>
      <c r="L20" s="383"/>
      <c r="M20" s="536" t="s">
        <v>0</v>
      </c>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c r="AN20" s="16"/>
      <c r="AO20" s="240"/>
      <c r="AP20" s="16"/>
      <c r="AR20" s="16" t="str">
        <f>IF(AND(M20&lt;&gt;"", M20&lt;&gt;"bitte auswählen",LEFT(M20,1)&lt;&gt;"1",LEFT(M20,1)&lt;&gt;"2",LEFT(M20,1)&lt;&gt;"3"), "OK", "NICHT OK")</f>
        <v>NICHT OK</v>
      </c>
    </row>
    <row r="21" spans="3:48" customFormat="1" ht="30" customHeight="1" x14ac:dyDescent="0.25">
      <c r="D21" s="450" t="str">
        <f>IF(AND(OR(LEFT(M19, 1)="1", LEFT(M19, 1)="5",LEFT(M19, 1)="6"), OR(LEFT(M20, 1)="1",LEFT(M20, 1)="2",LEFT(M20, 1)="3")), "Als Ausgangssituation dürfen nur die zweite, dritte oder vierte Kategorie ausgewählt werden; als Zielwert muss mindestens die vierte Kategorie ausgewählt werden", IF( LEFT(M19, 1)="1", "Als Ausgangssituation muss mindestens die zweite Kategorie bereits erreicht worden sein", IF(OR(LEFT(M19, 1)="5",LEFT(M19, 1)="6"), "Als Ausgangssituation darf maximal die vierte Kategorie vorliegen", IF(OR(LEFT(M20, 1)="1",LEFT(M20, 1)="2",LEFT(M20, 1)="3"), "Als Zielwert muss mindestens die vierte Kategorie angestrebt werden", ""))))</f>
        <v/>
      </c>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0"/>
      <c r="AO21" s="240"/>
    </row>
    <row r="22" spans="3:48" s="9" customFormat="1" ht="21" customHeight="1" thickBot="1" x14ac:dyDescent="0.3">
      <c r="C22" s="40" t="s">
        <v>428</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O22" s="239"/>
    </row>
    <row r="23" spans="3:48" s="9" customFormat="1" ht="6" customHeight="1" x14ac:dyDescent="0.2">
      <c r="D23" s="49"/>
      <c r="E23" s="49"/>
      <c r="F23" s="29"/>
      <c r="G23" s="50"/>
      <c r="H23" s="29"/>
      <c r="I23" s="29"/>
      <c r="J23" s="29"/>
      <c r="K23" s="29"/>
      <c r="L23" s="29"/>
      <c r="M23" s="29"/>
      <c r="N23" s="29"/>
      <c r="O23" s="29"/>
      <c r="P23" s="36"/>
      <c r="Q23" s="36"/>
      <c r="R23" s="37"/>
      <c r="S23" s="37"/>
      <c r="T23" s="37"/>
      <c r="U23" s="37"/>
      <c r="V23" s="31"/>
      <c r="X23" s="38"/>
      <c r="Y23" s="39"/>
      <c r="Z23" s="39"/>
      <c r="AA23" s="39"/>
      <c r="AO23" s="239"/>
    </row>
    <row r="24" spans="3:48" s="9" customFormat="1" ht="20.100000000000001" customHeight="1" x14ac:dyDescent="0.25">
      <c r="C24" s="279">
        <f>MAX($C$8:C23)+1</f>
        <v>7</v>
      </c>
      <c r="D24" s="384" t="s">
        <v>53</v>
      </c>
      <c r="E24" s="384"/>
      <c r="F24" s="384"/>
      <c r="G24" s="384"/>
      <c r="H24" s="384"/>
      <c r="I24" s="384"/>
      <c r="J24" s="384"/>
      <c r="K24" s="384"/>
      <c r="L24" s="510"/>
      <c r="M24" s="510"/>
      <c r="N24" s="510"/>
      <c r="O24" s="75"/>
      <c r="P24" s="385" t="s">
        <v>315</v>
      </c>
      <c r="Q24" s="407"/>
      <c r="R24" s="407"/>
      <c r="S24" s="407"/>
      <c r="T24" s="407"/>
      <c r="U24" s="407"/>
      <c r="V24" s="407"/>
      <c r="W24" s="453"/>
      <c r="X24" s="510"/>
      <c r="Y24" s="510"/>
      <c r="Z24" s="510"/>
      <c r="AO24" s="239"/>
      <c r="AR24" s="9" t="str">
        <f>IF(OR(X24="", L24=""), "NICHT OK", "OK")</f>
        <v>NICHT OK</v>
      </c>
      <c r="AS24" s="71"/>
      <c r="AT24" s="18"/>
      <c r="AU24" s="8"/>
      <c r="AV24" s="8"/>
    </row>
    <row r="25" spans="3:48" s="9" customFormat="1" ht="6" customHeight="1" x14ac:dyDescent="0.25">
      <c r="D25" s="468"/>
      <c r="E25" s="468"/>
      <c r="F25" s="468"/>
      <c r="G25" s="468"/>
      <c r="H25" s="468"/>
      <c r="I25" s="468"/>
      <c r="J25" s="468"/>
      <c r="L25" s="37"/>
      <c r="M25" s="37"/>
      <c r="N25" s="37"/>
      <c r="O25" s="39"/>
      <c r="Q25" s="49"/>
      <c r="R25" s="49"/>
      <c r="S25" s="29"/>
      <c r="T25" s="50"/>
      <c r="U25" s="29"/>
      <c r="W25" s="38"/>
      <c r="X25" s="29"/>
      <c r="Y25" s="29"/>
      <c r="Z25" s="29"/>
      <c r="AO25" s="239"/>
    </row>
    <row r="26" spans="3:48" s="9" customFormat="1" ht="20.100000000000001" customHeight="1" x14ac:dyDescent="0.25">
      <c r="C26" s="279">
        <f>MAX($C$8:C25)+1</f>
        <v>8</v>
      </c>
      <c r="D26" s="384" t="s">
        <v>168</v>
      </c>
      <c r="E26" s="384"/>
      <c r="F26" s="384"/>
      <c r="G26" s="384"/>
      <c r="H26" s="384"/>
      <c r="I26" s="384"/>
      <c r="J26" s="384"/>
      <c r="K26" s="384"/>
      <c r="L26" s="406"/>
      <c r="M26" s="406"/>
      <c r="N26" s="406"/>
      <c r="O26" s="230"/>
      <c r="P26" s="451" t="s">
        <v>316</v>
      </c>
      <c r="Q26" s="451"/>
      <c r="R26" s="451"/>
      <c r="S26" s="451"/>
      <c r="T26" s="451"/>
      <c r="U26" s="451"/>
      <c r="V26" s="451"/>
      <c r="W26" s="452"/>
      <c r="X26" s="527"/>
      <c r="Y26" s="527"/>
      <c r="Z26" s="527"/>
      <c r="AO26" s="239"/>
      <c r="AR26" s="9" t="str">
        <f>IF(OR(X26="", L26="", X26&gt;X24), "NICHT OK", "OK")</f>
        <v>NICHT OK</v>
      </c>
    </row>
    <row r="27" spans="3:48" customFormat="1" ht="20.100000000000001" customHeight="1" x14ac:dyDescent="0.25">
      <c r="P27" s="293" t="str">
        <f>IF(feldAußenfläche&gt;feldGrundstücksgröße, "Außenfläche kann nicht größer sein als Grundstücksfläche","")</f>
        <v/>
      </c>
      <c r="AO27" s="240"/>
    </row>
    <row r="28" spans="3:48" s="9" customFormat="1" ht="21" customHeight="1" thickBot="1" x14ac:dyDescent="0.3">
      <c r="C28" s="40" t="s">
        <v>130</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O28" s="239"/>
    </row>
    <row r="29" spans="3:48" s="9" customFormat="1" ht="6" customHeight="1" x14ac:dyDescent="0.2">
      <c r="D29" s="49"/>
      <c r="E29" s="49"/>
      <c r="F29" s="29"/>
      <c r="G29" s="50"/>
      <c r="H29" s="29"/>
      <c r="I29" s="29"/>
      <c r="J29" s="29"/>
      <c r="K29" s="29"/>
      <c r="L29" s="29"/>
      <c r="M29" s="29"/>
      <c r="N29" s="29"/>
      <c r="O29" s="29"/>
      <c r="P29" s="36"/>
      <c r="Q29" s="36"/>
      <c r="R29" s="37"/>
      <c r="S29" s="37"/>
      <c r="T29" s="37"/>
      <c r="U29" s="37"/>
      <c r="V29" s="31"/>
      <c r="X29" s="38"/>
      <c r="Y29" s="39"/>
      <c r="Z29" s="39"/>
      <c r="AA29" s="39"/>
      <c r="AO29" s="239"/>
    </row>
    <row r="30" spans="3:48" s="9" customFormat="1" ht="114.95" customHeight="1" x14ac:dyDescent="0.25">
      <c r="D30" s="473" t="s">
        <v>483</v>
      </c>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O30" s="239"/>
    </row>
    <row r="31" spans="3:48" s="9" customFormat="1" ht="10.35" customHeight="1" x14ac:dyDescent="0.25">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295"/>
      <c r="AK31" s="295"/>
      <c r="AL31" s="295"/>
      <c r="AO31" s="239"/>
    </row>
    <row r="32" spans="3:48" s="9" customFormat="1" ht="30" customHeight="1" x14ac:dyDescent="0.25">
      <c r="D32" s="546" t="s">
        <v>123</v>
      </c>
      <c r="E32" s="547"/>
      <c r="F32" s="551" t="s">
        <v>120</v>
      </c>
      <c r="G32" s="551"/>
      <c r="H32" s="551"/>
      <c r="I32" s="551"/>
      <c r="J32" s="551"/>
      <c r="K32" s="551"/>
      <c r="L32" s="551"/>
      <c r="M32" s="551"/>
      <c r="N32" s="551" t="s">
        <v>90</v>
      </c>
      <c r="O32" s="551"/>
      <c r="P32" s="551"/>
      <c r="Q32" s="551"/>
      <c r="R32" s="551"/>
      <c r="S32" s="551"/>
      <c r="T32" s="551"/>
      <c r="U32" s="551"/>
      <c r="V32" s="539" t="s">
        <v>122</v>
      </c>
      <c r="W32" s="511"/>
      <c r="X32" s="563" t="s">
        <v>30</v>
      </c>
      <c r="Y32" s="564"/>
      <c r="Z32" s="564"/>
      <c r="AA32" s="564"/>
      <c r="AB32" s="564"/>
      <c r="AC32" s="564"/>
      <c r="AD32" s="564"/>
      <c r="AE32" s="564"/>
      <c r="AF32" s="565"/>
      <c r="AG32" s="469" t="s">
        <v>121</v>
      </c>
      <c r="AH32" s="469"/>
      <c r="AI32" s="469"/>
      <c r="AJ32" s="470" t="s">
        <v>302</v>
      </c>
      <c r="AK32" s="470"/>
      <c r="AL32" s="470"/>
      <c r="AO32" s="239" t="s">
        <v>508</v>
      </c>
    </row>
    <row r="33" spans="3:44" s="9" customFormat="1" ht="45" customHeight="1" x14ac:dyDescent="0.25">
      <c r="C33" s="279">
        <f>MAX($C$8:C32)+1</f>
        <v>9</v>
      </c>
      <c r="D33" s="540" t="s">
        <v>124</v>
      </c>
      <c r="E33" s="541"/>
      <c r="F33" s="553" t="s">
        <v>127</v>
      </c>
      <c r="G33" s="553"/>
      <c r="H33" s="553"/>
      <c r="I33" s="553"/>
      <c r="J33" s="553"/>
      <c r="K33" s="553"/>
      <c r="L33" s="553"/>
      <c r="M33" s="553"/>
      <c r="N33" s="464" t="s">
        <v>334</v>
      </c>
      <c r="O33" s="464"/>
      <c r="P33" s="464"/>
      <c r="Q33" s="464"/>
      <c r="R33" s="464"/>
      <c r="S33" s="464"/>
      <c r="T33" s="464"/>
      <c r="U33" s="464"/>
      <c r="V33" s="475"/>
      <c r="W33" s="475"/>
      <c r="X33" s="481"/>
      <c r="Y33" s="482"/>
      <c r="Z33" s="482"/>
      <c r="AA33" s="482"/>
      <c r="AB33" s="482"/>
      <c r="AC33" s="482"/>
      <c r="AD33" s="482"/>
      <c r="AE33" s="482"/>
      <c r="AF33" s="483"/>
      <c r="AG33" s="471"/>
      <c r="AH33" s="472"/>
      <c r="AI33" s="472"/>
      <c r="AJ33" s="463">
        <v>0</v>
      </c>
      <c r="AK33" s="463"/>
      <c r="AL33" s="463"/>
      <c r="AO33" s="239"/>
      <c r="AQ33" s="148" t="b">
        <v>0</v>
      </c>
      <c r="AR33" s="9" t="str">
        <f t="shared" ref="AR33:AR44" si="0">IF(AQ33=FALSE,"OK",IF(OR(X33="",AG33=""),"NICHT OK","OK"))</f>
        <v>OK</v>
      </c>
    </row>
    <row r="34" spans="3:44" s="9" customFormat="1" ht="45" customHeight="1" x14ac:dyDescent="0.25">
      <c r="C34" s="279">
        <f>MAX($C$8:C33)+1</f>
        <v>10</v>
      </c>
      <c r="D34" s="542"/>
      <c r="E34" s="543"/>
      <c r="F34" s="553" t="s">
        <v>19</v>
      </c>
      <c r="G34" s="553"/>
      <c r="H34" s="553"/>
      <c r="I34" s="553"/>
      <c r="J34" s="553"/>
      <c r="K34" s="553"/>
      <c r="L34" s="553"/>
      <c r="M34" s="553"/>
      <c r="N34" s="464" t="s">
        <v>132</v>
      </c>
      <c r="O34" s="464"/>
      <c r="P34" s="464"/>
      <c r="Q34" s="464"/>
      <c r="R34" s="464"/>
      <c r="S34" s="464"/>
      <c r="T34" s="464"/>
      <c r="U34" s="464"/>
      <c r="V34" s="475"/>
      <c r="W34" s="475"/>
      <c r="X34" s="481"/>
      <c r="Y34" s="482"/>
      <c r="Z34" s="482"/>
      <c r="AA34" s="482"/>
      <c r="AB34" s="482"/>
      <c r="AC34" s="482"/>
      <c r="AD34" s="482"/>
      <c r="AE34" s="482"/>
      <c r="AF34" s="483"/>
      <c r="AG34" s="471"/>
      <c r="AH34" s="472"/>
      <c r="AI34" s="472"/>
      <c r="AJ34" s="463">
        <v>0</v>
      </c>
      <c r="AK34" s="463"/>
      <c r="AL34" s="463"/>
      <c r="AO34" s="301" t="s">
        <v>484</v>
      </c>
      <c r="AQ34" s="148" t="b">
        <v>0</v>
      </c>
      <c r="AR34" s="9" t="str">
        <f t="shared" si="0"/>
        <v>OK</v>
      </c>
    </row>
    <row r="35" spans="3:44" s="9" customFormat="1" ht="45" customHeight="1" x14ac:dyDescent="0.25">
      <c r="C35" s="279">
        <f>MAX($C$8:C34)+1</f>
        <v>11</v>
      </c>
      <c r="D35" s="544"/>
      <c r="E35" s="545"/>
      <c r="F35" s="553" t="s">
        <v>87</v>
      </c>
      <c r="G35" s="553"/>
      <c r="H35" s="553"/>
      <c r="I35" s="553"/>
      <c r="J35" s="553"/>
      <c r="K35" s="553"/>
      <c r="L35" s="553"/>
      <c r="M35" s="553"/>
      <c r="N35" s="464" t="s">
        <v>205</v>
      </c>
      <c r="O35" s="464"/>
      <c r="P35" s="464"/>
      <c r="Q35" s="464"/>
      <c r="R35" s="464"/>
      <c r="S35" s="464"/>
      <c r="T35" s="464"/>
      <c r="U35" s="464"/>
      <c r="V35" s="475"/>
      <c r="W35" s="475"/>
      <c r="X35" s="481"/>
      <c r="Y35" s="482"/>
      <c r="Z35" s="482"/>
      <c r="AA35" s="482"/>
      <c r="AB35" s="482"/>
      <c r="AC35" s="482"/>
      <c r="AD35" s="482"/>
      <c r="AE35" s="482"/>
      <c r="AF35" s="483"/>
      <c r="AG35" s="471"/>
      <c r="AH35" s="472"/>
      <c r="AI35" s="472"/>
      <c r="AJ35" s="463">
        <v>0</v>
      </c>
      <c r="AK35" s="463"/>
      <c r="AL35" s="463"/>
      <c r="AO35" s="239"/>
      <c r="AQ35" s="148" t="b">
        <v>0</v>
      </c>
      <c r="AR35" s="9" t="str">
        <f t="shared" si="0"/>
        <v>OK</v>
      </c>
    </row>
    <row r="36" spans="3:44" s="9" customFormat="1" ht="45" customHeight="1" x14ac:dyDescent="0.25">
      <c r="C36" s="279">
        <f>MAX($C$8:C35)+1</f>
        <v>12</v>
      </c>
      <c r="D36" s="487" t="s">
        <v>102</v>
      </c>
      <c r="E36" s="488"/>
      <c r="F36" s="531" t="s">
        <v>118</v>
      </c>
      <c r="G36" s="531"/>
      <c r="H36" s="531"/>
      <c r="I36" s="531"/>
      <c r="J36" s="531"/>
      <c r="K36" s="531"/>
      <c r="L36" s="531"/>
      <c r="M36" s="531"/>
      <c r="N36" s="464" t="s">
        <v>204</v>
      </c>
      <c r="O36" s="464"/>
      <c r="P36" s="464"/>
      <c r="Q36" s="464"/>
      <c r="R36" s="464"/>
      <c r="S36" s="464"/>
      <c r="T36" s="464"/>
      <c r="U36" s="464"/>
      <c r="V36" s="538"/>
      <c r="W36" s="538"/>
      <c r="X36" s="481"/>
      <c r="Y36" s="482"/>
      <c r="Z36" s="482"/>
      <c r="AA36" s="482"/>
      <c r="AB36" s="482"/>
      <c r="AC36" s="482"/>
      <c r="AD36" s="482"/>
      <c r="AE36" s="482"/>
      <c r="AF36" s="483"/>
      <c r="AG36" s="471"/>
      <c r="AH36" s="471"/>
      <c r="AI36" s="471"/>
      <c r="AJ36" s="463">
        <v>0</v>
      </c>
      <c r="AK36" s="463"/>
      <c r="AL36" s="463"/>
      <c r="AO36" s="239"/>
      <c r="AQ36" s="148" t="b">
        <v>0</v>
      </c>
      <c r="AR36" s="9" t="str">
        <f t="shared" si="0"/>
        <v>OK</v>
      </c>
    </row>
    <row r="37" spans="3:44" s="9" customFormat="1" ht="45" customHeight="1" x14ac:dyDescent="0.25">
      <c r="C37" s="279">
        <f>MAX($C$8:C36)+1</f>
        <v>13</v>
      </c>
      <c r="D37" s="489"/>
      <c r="E37" s="490"/>
      <c r="F37" s="531" t="s">
        <v>119</v>
      </c>
      <c r="G37" s="531"/>
      <c r="H37" s="531"/>
      <c r="I37" s="531"/>
      <c r="J37" s="531"/>
      <c r="K37" s="531"/>
      <c r="L37" s="531"/>
      <c r="M37" s="531"/>
      <c r="N37" s="464" t="s">
        <v>103</v>
      </c>
      <c r="O37" s="464"/>
      <c r="P37" s="464"/>
      <c r="Q37" s="464"/>
      <c r="R37" s="464"/>
      <c r="S37" s="464"/>
      <c r="T37" s="464"/>
      <c r="U37" s="464"/>
      <c r="V37" s="538"/>
      <c r="W37" s="538"/>
      <c r="X37" s="481"/>
      <c r="Y37" s="482"/>
      <c r="Z37" s="482"/>
      <c r="AA37" s="482"/>
      <c r="AB37" s="482"/>
      <c r="AC37" s="482"/>
      <c r="AD37" s="482"/>
      <c r="AE37" s="482"/>
      <c r="AF37" s="483"/>
      <c r="AG37" s="471"/>
      <c r="AH37" s="471"/>
      <c r="AI37" s="471"/>
      <c r="AJ37" s="463">
        <v>0</v>
      </c>
      <c r="AK37" s="463"/>
      <c r="AL37" s="463"/>
      <c r="AO37" s="239"/>
      <c r="AQ37" s="148" t="b">
        <v>0</v>
      </c>
      <c r="AR37" s="9" t="str">
        <f t="shared" si="0"/>
        <v>OK</v>
      </c>
    </row>
    <row r="38" spans="3:44" s="9" customFormat="1" ht="45" customHeight="1" x14ac:dyDescent="0.25">
      <c r="C38" s="279">
        <f>MAX($C$8:C37)+1</f>
        <v>14</v>
      </c>
      <c r="D38" s="489"/>
      <c r="E38" s="490"/>
      <c r="F38" s="493" t="s">
        <v>104</v>
      </c>
      <c r="G38" s="493"/>
      <c r="H38" s="493"/>
      <c r="I38" s="493"/>
      <c r="J38" s="493"/>
      <c r="K38" s="493"/>
      <c r="L38" s="493"/>
      <c r="M38" s="493"/>
      <c r="N38" s="464" t="s">
        <v>105</v>
      </c>
      <c r="O38" s="464"/>
      <c r="P38" s="464"/>
      <c r="Q38" s="464"/>
      <c r="R38" s="464"/>
      <c r="S38" s="464"/>
      <c r="T38" s="464"/>
      <c r="U38" s="464"/>
      <c r="V38" s="538"/>
      <c r="W38" s="538"/>
      <c r="X38" s="481"/>
      <c r="Y38" s="482"/>
      <c r="Z38" s="482"/>
      <c r="AA38" s="482"/>
      <c r="AB38" s="482"/>
      <c r="AC38" s="482"/>
      <c r="AD38" s="482"/>
      <c r="AE38" s="482"/>
      <c r="AF38" s="483"/>
      <c r="AG38" s="471"/>
      <c r="AH38" s="471"/>
      <c r="AI38" s="471"/>
      <c r="AJ38" s="463">
        <v>0</v>
      </c>
      <c r="AK38" s="463"/>
      <c r="AL38" s="463"/>
      <c r="AO38" s="239"/>
      <c r="AQ38" s="148" t="b">
        <v>0</v>
      </c>
      <c r="AR38" s="9" t="str">
        <f t="shared" si="0"/>
        <v>OK</v>
      </c>
    </row>
    <row r="39" spans="3:44" s="9" customFormat="1" ht="45" customHeight="1" x14ac:dyDescent="0.25">
      <c r="C39" s="279">
        <f>MAX($C$8:C38)+1</f>
        <v>15</v>
      </c>
      <c r="D39" s="489"/>
      <c r="E39" s="490"/>
      <c r="F39" s="493" t="s">
        <v>106</v>
      </c>
      <c r="G39" s="493"/>
      <c r="H39" s="493"/>
      <c r="I39" s="493"/>
      <c r="J39" s="493"/>
      <c r="K39" s="493"/>
      <c r="L39" s="493"/>
      <c r="M39" s="493"/>
      <c r="N39" s="464" t="s">
        <v>107</v>
      </c>
      <c r="O39" s="464"/>
      <c r="P39" s="464"/>
      <c r="Q39" s="464"/>
      <c r="R39" s="464"/>
      <c r="S39" s="464"/>
      <c r="T39" s="464"/>
      <c r="U39" s="464"/>
      <c r="V39" s="538"/>
      <c r="W39" s="538"/>
      <c r="X39" s="481"/>
      <c r="Y39" s="482"/>
      <c r="Z39" s="482"/>
      <c r="AA39" s="482"/>
      <c r="AB39" s="482"/>
      <c r="AC39" s="482"/>
      <c r="AD39" s="482"/>
      <c r="AE39" s="482"/>
      <c r="AF39" s="483"/>
      <c r="AG39" s="471"/>
      <c r="AH39" s="471"/>
      <c r="AI39" s="471"/>
      <c r="AJ39" s="463">
        <v>0</v>
      </c>
      <c r="AK39" s="463"/>
      <c r="AL39" s="463"/>
      <c r="AO39" s="239"/>
      <c r="AQ39" s="148" t="b">
        <v>0</v>
      </c>
      <c r="AR39" s="9" t="str">
        <f t="shared" si="0"/>
        <v>OK</v>
      </c>
    </row>
    <row r="40" spans="3:44" s="9" customFormat="1" ht="45" customHeight="1" x14ac:dyDescent="0.25">
      <c r="C40" s="279">
        <f>MAX($C$8:C39)+1</f>
        <v>16</v>
      </c>
      <c r="D40" s="489"/>
      <c r="E40" s="490"/>
      <c r="F40" s="493" t="s">
        <v>108</v>
      </c>
      <c r="G40" s="493"/>
      <c r="H40" s="493"/>
      <c r="I40" s="493"/>
      <c r="J40" s="493"/>
      <c r="K40" s="493"/>
      <c r="L40" s="493"/>
      <c r="M40" s="493"/>
      <c r="N40" s="464" t="s">
        <v>129</v>
      </c>
      <c r="O40" s="464"/>
      <c r="P40" s="464"/>
      <c r="Q40" s="464"/>
      <c r="R40" s="464"/>
      <c r="S40" s="464"/>
      <c r="T40" s="464"/>
      <c r="U40" s="464"/>
      <c r="V40" s="538"/>
      <c r="W40" s="538"/>
      <c r="X40" s="481"/>
      <c r="Y40" s="482"/>
      <c r="Z40" s="482"/>
      <c r="AA40" s="482"/>
      <c r="AB40" s="482"/>
      <c r="AC40" s="482"/>
      <c r="AD40" s="482"/>
      <c r="AE40" s="482"/>
      <c r="AF40" s="483"/>
      <c r="AG40" s="471"/>
      <c r="AH40" s="471"/>
      <c r="AI40" s="471"/>
      <c r="AJ40" s="463">
        <v>0</v>
      </c>
      <c r="AK40" s="463"/>
      <c r="AL40" s="463"/>
      <c r="AO40" s="239"/>
      <c r="AQ40" s="148" t="b">
        <v>0</v>
      </c>
      <c r="AR40" s="9" t="str">
        <f t="shared" si="0"/>
        <v>OK</v>
      </c>
    </row>
    <row r="41" spans="3:44" s="9" customFormat="1" ht="45" customHeight="1" x14ac:dyDescent="0.25">
      <c r="C41" s="279">
        <f>MAX($C$8:C40)+1</f>
        <v>17</v>
      </c>
      <c r="D41" s="489"/>
      <c r="E41" s="490"/>
      <c r="F41" s="493" t="s">
        <v>109</v>
      </c>
      <c r="G41" s="493"/>
      <c r="H41" s="493"/>
      <c r="I41" s="493"/>
      <c r="J41" s="493"/>
      <c r="K41" s="493"/>
      <c r="L41" s="493"/>
      <c r="M41" s="493"/>
      <c r="N41" s="464" t="s">
        <v>110</v>
      </c>
      <c r="O41" s="464"/>
      <c r="P41" s="464"/>
      <c r="Q41" s="464"/>
      <c r="R41" s="464"/>
      <c r="S41" s="464"/>
      <c r="T41" s="464"/>
      <c r="U41" s="464"/>
      <c r="V41" s="538"/>
      <c r="W41" s="538"/>
      <c r="X41" s="481"/>
      <c r="Y41" s="482"/>
      <c r="Z41" s="482"/>
      <c r="AA41" s="482"/>
      <c r="AB41" s="482"/>
      <c r="AC41" s="482"/>
      <c r="AD41" s="482"/>
      <c r="AE41" s="482"/>
      <c r="AF41" s="483"/>
      <c r="AG41" s="471"/>
      <c r="AH41" s="471"/>
      <c r="AI41" s="471"/>
      <c r="AJ41" s="463">
        <v>0</v>
      </c>
      <c r="AK41" s="463"/>
      <c r="AL41" s="463"/>
      <c r="AO41" s="239"/>
      <c r="AQ41" s="148" t="b">
        <v>0</v>
      </c>
      <c r="AR41" s="9" t="str">
        <f t="shared" si="0"/>
        <v>OK</v>
      </c>
    </row>
    <row r="42" spans="3:44" s="9" customFormat="1" ht="45" customHeight="1" x14ac:dyDescent="0.25">
      <c r="C42" s="279">
        <f>MAX($C$8:C41)+1</f>
        <v>18</v>
      </c>
      <c r="D42" s="489"/>
      <c r="E42" s="490"/>
      <c r="F42" s="552" t="s">
        <v>303</v>
      </c>
      <c r="G42" s="552"/>
      <c r="H42" s="552"/>
      <c r="I42" s="552"/>
      <c r="J42" s="552"/>
      <c r="K42" s="552"/>
      <c r="L42" s="552"/>
      <c r="M42" s="552"/>
      <c r="N42" s="464" t="s">
        <v>131</v>
      </c>
      <c r="O42" s="464"/>
      <c r="P42" s="464"/>
      <c r="Q42" s="464"/>
      <c r="R42" s="464"/>
      <c r="S42" s="464"/>
      <c r="T42" s="464"/>
      <c r="U42" s="464"/>
      <c r="V42" s="538"/>
      <c r="W42" s="538"/>
      <c r="X42" s="481"/>
      <c r="Y42" s="482"/>
      <c r="Z42" s="482"/>
      <c r="AA42" s="482"/>
      <c r="AB42" s="482"/>
      <c r="AC42" s="482"/>
      <c r="AD42" s="482"/>
      <c r="AE42" s="482"/>
      <c r="AF42" s="483"/>
      <c r="AG42" s="471"/>
      <c r="AH42" s="471"/>
      <c r="AI42" s="471"/>
      <c r="AJ42" s="463">
        <v>0</v>
      </c>
      <c r="AK42" s="463"/>
      <c r="AL42" s="463"/>
      <c r="AO42" s="239"/>
      <c r="AQ42" s="148" t="b">
        <v>0</v>
      </c>
      <c r="AR42" s="9" t="str">
        <f t="shared" si="0"/>
        <v>OK</v>
      </c>
    </row>
    <row r="43" spans="3:44" s="9" customFormat="1" ht="45" customHeight="1" x14ac:dyDescent="0.25">
      <c r="C43" s="279">
        <f>MAX($C$8:C42)+1</f>
        <v>19</v>
      </c>
      <c r="D43" s="489"/>
      <c r="E43" s="490"/>
      <c r="F43" s="531" t="s">
        <v>117</v>
      </c>
      <c r="G43" s="531"/>
      <c r="H43" s="531"/>
      <c r="I43" s="531"/>
      <c r="J43" s="531"/>
      <c r="K43" s="531"/>
      <c r="L43" s="531"/>
      <c r="M43" s="531"/>
      <c r="N43" s="464" t="s">
        <v>267</v>
      </c>
      <c r="O43" s="464"/>
      <c r="P43" s="464"/>
      <c r="Q43" s="464"/>
      <c r="R43" s="464"/>
      <c r="S43" s="464"/>
      <c r="T43" s="464"/>
      <c r="U43" s="464"/>
      <c r="V43" s="538"/>
      <c r="W43" s="538"/>
      <c r="X43" s="481"/>
      <c r="Y43" s="482"/>
      <c r="Z43" s="482"/>
      <c r="AA43" s="482"/>
      <c r="AB43" s="482"/>
      <c r="AC43" s="482"/>
      <c r="AD43" s="482"/>
      <c r="AE43" s="482"/>
      <c r="AF43" s="483"/>
      <c r="AG43" s="471"/>
      <c r="AH43" s="471"/>
      <c r="AI43" s="471"/>
      <c r="AJ43" s="463">
        <v>0</v>
      </c>
      <c r="AK43" s="463"/>
      <c r="AL43" s="463"/>
      <c r="AO43" s="239"/>
      <c r="AQ43" s="148" t="b">
        <v>0</v>
      </c>
      <c r="AR43" s="9" t="str">
        <f t="shared" si="0"/>
        <v>OK</v>
      </c>
    </row>
    <row r="44" spans="3:44" s="9" customFormat="1" ht="45" customHeight="1" x14ac:dyDescent="0.25">
      <c r="C44" s="279">
        <f>MAX($C$8:C43)+1</f>
        <v>20</v>
      </c>
      <c r="D44" s="491"/>
      <c r="E44" s="492"/>
      <c r="F44" s="531" t="s">
        <v>269</v>
      </c>
      <c r="G44" s="531"/>
      <c r="H44" s="531"/>
      <c r="I44" s="531"/>
      <c r="J44" s="531"/>
      <c r="K44" s="531"/>
      <c r="L44" s="531"/>
      <c r="M44" s="531"/>
      <c r="N44" s="464" t="s">
        <v>268</v>
      </c>
      <c r="O44" s="464"/>
      <c r="P44" s="464"/>
      <c r="Q44" s="464"/>
      <c r="R44" s="464"/>
      <c r="S44" s="464"/>
      <c r="T44" s="464"/>
      <c r="U44" s="464"/>
      <c r="V44" s="538"/>
      <c r="W44" s="538"/>
      <c r="X44" s="481"/>
      <c r="Y44" s="482"/>
      <c r="Z44" s="482"/>
      <c r="AA44" s="482"/>
      <c r="AB44" s="482"/>
      <c r="AC44" s="482"/>
      <c r="AD44" s="482"/>
      <c r="AE44" s="482"/>
      <c r="AF44" s="483"/>
      <c r="AG44" s="471"/>
      <c r="AH44" s="471"/>
      <c r="AI44" s="471"/>
      <c r="AJ44" s="463">
        <v>0</v>
      </c>
      <c r="AK44" s="463"/>
      <c r="AL44" s="463"/>
      <c r="AO44" s="239"/>
      <c r="AQ44" s="148" t="b">
        <v>0</v>
      </c>
      <c r="AR44" s="9" t="str">
        <f t="shared" si="0"/>
        <v>OK</v>
      </c>
    </row>
    <row r="45" spans="3:44" s="9" customFormat="1" ht="10.35" customHeight="1" x14ac:dyDescent="0.2">
      <c r="D45" s="49"/>
      <c r="E45" s="49"/>
      <c r="F45" s="29"/>
      <c r="G45" s="50"/>
      <c r="H45" s="29"/>
      <c r="I45" s="29"/>
      <c r="J45" s="29"/>
      <c r="K45" s="29"/>
      <c r="L45" s="29"/>
      <c r="M45" s="29"/>
      <c r="N45" s="29"/>
      <c r="O45" s="29"/>
      <c r="P45" s="36"/>
      <c r="Q45" s="36"/>
      <c r="R45" s="37"/>
      <c r="S45" s="37"/>
      <c r="T45" s="37"/>
      <c r="U45" s="37"/>
      <c r="V45" s="31"/>
      <c r="X45" s="38"/>
      <c r="Y45" s="39"/>
      <c r="Z45" s="39"/>
      <c r="AA45" s="39"/>
      <c r="AO45" s="239"/>
    </row>
    <row r="46" spans="3:44" s="9" customFormat="1" ht="30" customHeight="1" x14ac:dyDescent="0.2">
      <c r="D46" s="212" t="s">
        <v>151</v>
      </c>
      <c r="E46" s="49"/>
      <c r="F46" s="29"/>
      <c r="G46" s="50"/>
      <c r="H46" s="29"/>
      <c r="I46" s="29"/>
      <c r="J46" s="29"/>
      <c r="K46" s="29"/>
      <c r="L46" s="29"/>
      <c r="M46" s="29"/>
      <c r="N46" s="29"/>
      <c r="O46" s="29"/>
      <c r="P46" s="36"/>
      <c r="Q46" s="36"/>
      <c r="R46" s="37"/>
      <c r="S46" s="37"/>
      <c r="T46" s="37"/>
      <c r="U46" s="37"/>
      <c r="V46" s="31"/>
      <c r="X46" s="38"/>
      <c r="Y46" s="39"/>
      <c r="Z46" s="39"/>
      <c r="AA46" s="39"/>
      <c r="AO46" s="239"/>
    </row>
    <row r="47" spans="3:44" s="9" customFormat="1" ht="41.1" customHeight="1" x14ac:dyDescent="0.25">
      <c r="D47" s="473" t="s">
        <v>487</v>
      </c>
      <c r="E47" s="473"/>
      <c r="F47" s="473"/>
      <c r="G47" s="473"/>
      <c r="H47" s="473"/>
      <c r="I47" s="473"/>
      <c r="J47" s="473"/>
      <c r="K47" s="473"/>
      <c r="L47" s="473"/>
      <c r="M47" s="473"/>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473"/>
      <c r="AK47" s="473"/>
      <c r="AL47" s="473"/>
      <c r="AO47" s="239"/>
    </row>
    <row r="48" spans="3:44" s="9" customFormat="1" ht="6" customHeight="1" x14ac:dyDescent="0.25">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296"/>
      <c r="AK48" s="296"/>
      <c r="AL48" s="296"/>
      <c r="AO48" s="239"/>
    </row>
    <row r="49" spans="3:44" s="9" customFormat="1" ht="30" customHeight="1" x14ac:dyDescent="0.25">
      <c r="D49" s="548" t="s">
        <v>123</v>
      </c>
      <c r="E49" s="549"/>
      <c r="F49" s="497" t="s">
        <v>150</v>
      </c>
      <c r="G49" s="498"/>
      <c r="H49" s="498"/>
      <c r="I49" s="498"/>
      <c r="J49" s="498"/>
      <c r="K49" s="550"/>
      <c r="L49" s="497" t="s">
        <v>100</v>
      </c>
      <c r="M49" s="498"/>
      <c r="N49" s="498"/>
      <c r="O49" s="498"/>
      <c r="P49" s="498"/>
      <c r="Q49" s="498"/>
      <c r="R49" s="498"/>
      <c r="S49" s="498"/>
      <c r="T49" s="498"/>
      <c r="U49" s="498"/>
      <c r="V49" s="498"/>
      <c r="W49" s="498"/>
      <c r="X49" s="498"/>
      <c r="Y49" s="498"/>
      <c r="Z49" s="498"/>
      <c r="AA49" s="498"/>
      <c r="AB49" s="498"/>
      <c r="AC49" s="498"/>
      <c r="AD49" s="498"/>
      <c r="AE49" s="498"/>
      <c r="AF49" s="498"/>
      <c r="AG49" s="469" t="s">
        <v>121</v>
      </c>
      <c r="AH49" s="469"/>
      <c r="AI49" s="469"/>
      <c r="AJ49" s="470" t="s">
        <v>302</v>
      </c>
      <c r="AK49" s="470"/>
      <c r="AL49" s="470"/>
      <c r="AO49" s="239"/>
    </row>
    <row r="50" spans="3:44" s="9" customFormat="1" ht="30" customHeight="1" x14ac:dyDescent="0.25">
      <c r="C50" s="279">
        <f>MAX($C$8:C49)+1</f>
        <v>21</v>
      </c>
      <c r="D50" s="476" t="s">
        <v>0</v>
      </c>
      <c r="E50" s="477"/>
      <c r="F50" s="465"/>
      <c r="G50" s="466"/>
      <c r="H50" s="466"/>
      <c r="I50" s="466"/>
      <c r="J50" s="466"/>
      <c r="K50" s="484"/>
      <c r="L50" s="465"/>
      <c r="M50" s="466"/>
      <c r="N50" s="466"/>
      <c r="O50" s="466"/>
      <c r="P50" s="466"/>
      <c r="Q50" s="466"/>
      <c r="R50" s="466"/>
      <c r="S50" s="466"/>
      <c r="T50" s="466"/>
      <c r="U50" s="466"/>
      <c r="V50" s="466"/>
      <c r="W50" s="466"/>
      <c r="X50" s="466"/>
      <c r="Y50" s="466"/>
      <c r="Z50" s="466"/>
      <c r="AA50" s="466"/>
      <c r="AB50" s="466"/>
      <c r="AC50" s="466"/>
      <c r="AD50" s="466"/>
      <c r="AE50" s="466"/>
      <c r="AF50" s="466"/>
      <c r="AG50" s="471"/>
      <c r="AH50" s="471"/>
      <c r="AI50" s="471"/>
      <c r="AJ50" s="463">
        <v>0</v>
      </c>
      <c r="AK50" s="463"/>
      <c r="AL50" s="463"/>
      <c r="AO50" s="239"/>
      <c r="AR50" s="9" t="str">
        <f>IF(OR(D50="",D50="bitte auswählen"),"OK",IF(OR(F50="",L50="",AG50=""),"NICHT OK","OK"))</f>
        <v>OK</v>
      </c>
    </row>
    <row r="51" spans="3:44" s="9" customFormat="1" ht="30" customHeight="1" x14ac:dyDescent="0.25">
      <c r="C51" s="279">
        <f>MAX($C$8:C50)+1</f>
        <v>22</v>
      </c>
      <c r="D51" s="476" t="s">
        <v>0</v>
      </c>
      <c r="E51" s="477"/>
      <c r="F51" s="465"/>
      <c r="G51" s="466"/>
      <c r="H51" s="466"/>
      <c r="I51" s="466"/>
      <c r="J51" s="466"/>
      <c r="K51" s="484"/>
      <c r="L51" s="465"/>
      <c r="M51" s="466"/>
      <c r="N51" s="466"/>
      <c r="O51" s="466"/>
      <c r="P51" s="466"/>
      <c r="Q51" s="466"/>
      <c r="R51" s="466"/>
      <c r="S51" s="466"/>
      <c r="T51" s="466"/>
      <c r="U51" s="466"/>
      <c r="V51" s="466"/>
      <c r="W51" s="466"/>
      <c r="X51" s="466"/>
      <c r="Y51" s="466"/>
      <c r="Z51" s="466"/>
      <c r="AA51" s="466"/>
      <c r="AB51" s="466"/>
      <c r="AC51" s="466"/>
      <c r="AD51" s="466"/>
      <c r="AE51" s="466"/>
      <c r="AF51" s="466"/>
      <c r="AG51" s="471"/>
      <c r="AH51" s="471"/>
      <c r="AI51" s="471"/>
      <c r="AJ51" s="463">
        <v>0</v>
      </c>
      <c r="AK51" s="463"/>
      <c r="AL51" s="463"/>
      <c r="AO51" s="239"/>
      <c r="AR51" s="9" t="str">
        <f>IF(OR(D51="",D51="bitte auswählen"),"OK",IF(OR(F51="",L51="",AG51=""),"NICHT OK","OK"))</f>
        <v>OK</v>
      </c>
    </row>
    <row r="52" spans="3:44" s="9" customFormat="1" ht="30" customHeight="1" x14ac:dyDescent="0.25">
      <c r="C52" s="279">
        <f>MAX($C$8:C51)+1</f>
        <v>23</v>
      </c>
      <c r="D52" s="476" t="s">
        <v>0</v>
      </c>
      <c r="E52" s="477"/>
      <c r="F52" s="465"/>
      <c r="G52" s="466"/>
      <c r="H52" s="466"/>
      <c r="I52" s="466"/>
      <c r="J52" s="466"/>
      <c r="K52" s="484"/>
      <c r="L52" s="465"/>
      <c r="M52" s="466"/>
      <c r="N52" s="466"/>
      <c r="O52" s="466"/>
      <c r="P52" s="466"/>
      <c r="Q52" s="466"/>
      <c r="R52" s="466"/>
      <c r="S52" s="466"/>
      <c r="T52" s="466"/>
      <c r="U52" s="466"/>
      <c r="V52" s="466"/>
      <c r="W52" s="466"/>
      <c r="X52" s="466"/>
      <c r="Y52" s="466"/>
      <c r="Z52" s="466"/>
      <c r="AA52" s="466"/>
      <c r="AB52" s="466"/>
      <c r="AC52" s="466"/>
      <c r="AD52" s="466"/>
      <c r="AE52" s="466"/>
      <c r="AF52" s="466"/>
      <c r="AG52" s="471"/>
      <c r="AH52" s="471"/>
      <c r="AI52" s="471"/>
      <c r="AJ52" s="463">
        <v>0</v>
      </c>
      <c r="AK52" s="463"/>
      <c r="AL52" s="463"/>
      <c r="AO52" s="239"/>
      <c r="AR52" s="9" t="str">
        <f>IF(OR(D52="",D52="bitte auswählen"),"OK",IF(OR(F52="",L52="",AG52=""),"NICHT OK","OK"))</f>
        <v>OK</v>
      </c>
    </row>
    <row r="53" spans="3:44" s="9" customFormat="1" ht="20.100000000000001" customHeight="1" x14ac:dyDescent="0.2">
      <c r="F53" s="29"/>
      <c r="G53" s="50"/>
      <c r="H53" s="29"/>
      <c r="I53" s="29"/>
      <c r="J53" s="29"/>
      <c r="K53" s="29"/>
      <c r="L53" s="29"/>
      <c r="M53" s="29"/>
      <c r="N53" s="29"/>
      <c r="O53" s="29"/>
      <c r="P53" s="36"/>
      <c r="Q53" s="36"/>
      <c r="R53" s="37"/>
      <c r="S53" s="37"/>
      <c r="T53" s="37"/>
      <c r="U53" s="37"/>
      <c r="V53" s="31"/>
      <c r="X53" s="38"/>
      <c r="Y53" s="39"/>
      <c r="Z53" s="39"/>
      <c r="AA53" s="39"/>
      <c r="AO53" s="239"/>
    </row>
    <row r="54" spans="3:44" s="9" customFormat="1" ht="21" customHeight="1" thickBot="1" x14ac:dyDescent="0.25">
      <c r="C54" s="40" t="s">
        <v>160</v>
      </c>
      <c r="D54" s="41"/>
      <c r="E54" s="41"/>
      <c r="F54" s="42"/>
      <c r="G54" s="43"/>
      <c r="H54" s="42"/>
      <c r="I54" s="42"/>
      <c r="J54" s="42"/>
      <c r="K54" s="42"/>
      <c r="L54" s="42"/>
      <c r="M54" s="42"/>
      <c r="N54" s="42"/>
      <c r="O54" s="42"/>
      <c r="P54" s="44"/>
      <c r="Q54" s="44"/>
      <c r="R54" s="45"/>
      <c r="S54" s="45"/>
      <c r="T54" s="45"/>
      <c r="U54" s="45"/>
      <c r="V54" s="46"/>
      <c r="W54" s="41"/>
      <c r="X54" s="47"/>
      <c r="Y54" s="48"/>
      <c r="Z54" s="48"/>
      <c r="AA54" s="48"/>
      <c r="AB54" s="41"/>
      <c r="AC54" s="41"/>
      <c r="AD54" s="41"/>
      <c r="AE54" s="41"/>
      <c r="AF54" s="41"/>
      <c r="AG54" s="41"/>
      <c r="AH54" s="41"/>
      <c r="AI54" s="41"/>
      <c r="AJ54" s="41"/>
      <c r="AK54" s="41"/>
      <c r="AL54" s="41"/>
      <c r="AO54" s="239"/>
    </row>
    <row r="55" spans="3:44" s="9" customFormat="1" ht="6" customHeight="1" x14ac:dyDescent="0.2">
      <c r="C55" s="20"/>
      <c r="D55" s="21"/>
      <c r="E55" s="21"/>
      <c r="F55" s="22"/>
      <c r="G55" s="23"/>
      <c r="H55" s="22"/>
      <c r="I55" s="22"/>
      <c r="J55" s="22"/>
      <c r="K55" s="22"/>
      <c r="L55" s="22"/>
      <c r="M55" s="22"/>
      <c r="N55" s="22"/>
      <c r="O55" s="22"/>
      <c r="P55" s="24"/>
      <c r="Q55" s="24"/>
      <c r="R55" s="25"/>
      <c r="S55" s="25"/>
      <c r="T55" s="25"/>
      <c r="U55" s="25"/>
      <c r="V55" s="26"/>
      <c r="W55" s="21"/>
      <c r="X55" s="27"/>
      <c r="Y55" s="87"/>
      <c r="Z55" s="87"/>
      <c r="AA55" s="87"/>
      <c r="AB55" s="21"/>
      <c r="AC55" s="21"/>
      <c r="AD55" s="21"/>
      <c r="AE55" s="21"/>
      <c r="AF55" s="21"/>
      <c r="AG55" s="21"/>
      <c r="AH55" s="21"/>
      <c r="AI55" s="21"/>
      <c r="AJ55" s="21"/>
      <c r="AK55" s="21"/>
      <c r="AL55" s="21"/>
      <c r="AO55" s="239"/>
    </row>
    <row r="56" spans="3:44" s="9" customFormat="1" ht="114.95" customHeight="1" x14ac:dyDescent="0.25">
      <c r="D56" s="473" t="s">
        <v>485</v>
      </c>
      <c r="E56" s="473"/>
      <c r="F56" s="473"/>
      <c r="G56" s="473"/>
      <c r="H56" s="473"/>
      <c r="I56" s="473"/>
      <c r="J56" s="473"/>
      <c r="K56" s="473"/>
      <c r="L56" s="473"/>
      <c r="M56" s="473"/>
      <c r="N56" s="473"/>
      <c r="O56" s="473"/>
      <c r="P56" s="473"/>
      <c r="Q56" s="473"/>
      <c r="R56" s="473"/>
      <c r="S56" s="473"/>
      <c r="T56" s="473"/>
      <c r="U56" s="473"/>
      <c r="V56" s="473"/>
      <c r="W56" s="473"/>
      <c r="X56" s="473"/>
      <c r="Y56" s="473"/>
      <c r="Z56" s="473"/>
      <c r="AA56" s="473"/>
      <c r="AB56" s="473"/>
      <c r="AC56" s="473"/>
      <c r="AD56" s="473"/>
      <c r="AE56" s="473"/>
      <c r="AF56" s="473"/>
      <c r="AG56" s="473"/>
      <c r="AH56" s="473"/>
      <c r="AI56" s="473"/>
      <c r="AJ56" s="473"/>
      <c r="AK56" s="473"/>
      <c r="AL56" s="473"/>
      <c r="AO56" s="239"/>
    </row>
    <row r="57" spans="3:44" s="9" customFormat="1" ht="10.35" customHeight="1" x14ac:dyDescent="0.25">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295"/>
      <c r="AK57" s="295"/>
      <c r="AL57" s="295"/>
      <c r="AO57" s="239"/>
    </row>
    <row r="58" spans="3:44" s="9" customFormat="1" ht="30" customHeight="1" x14ac:dyDescent="0.25">
      <c r="D58" s="561" t="s">
        <v>123</v>
      </c>
      <c r="E58" s="562"/>
      <c r="F58" s="467" t="s">
        <v>120</v>
      </c>
      <c r="G58" s="467"/>
      <c r="H58" s="467"/>
      <c r="I58" s="467"/>
      <c r="J58" s="467"/>
      <c r="K58" s="467"/>
      <c r="L58" s="467"/>
      <c r="M58" s="467"/>
      <c r="N58" s="467" t="s">
        <v>90</v>
      </c>
      <c r="O58" s="467"/>
      <c r="P58" s="467"/>
      <c r="Q58" s="467"/>
      <c r="R58" s="467"/>
      <c r="S58" s="467"/>
      <c r="T58" s="467"/>
      <c r="U58" s="467"/>
      <c r="V58" s="485" t="s">
        <v>122</v>
      </c>
      <c r="W58" s="486"/>
      <c r="X58" s="478" t="s">
        <v>100</v>
      </c>
      <c r="Y58" s="479"/>
      <c r="Z58" s="479"/>
      <c r="AA58" s="479"/>
      <c r="AB58" s="479"/>
      <c r="AC58" s="479"/>
      <c r="AD58" s="479"/>
      <c r="AE58" s="479"/>
      <c r="AF58" s="480"/>
      <c r="AG58" s="469" t="s">
        <v>121</v>
      </c>
      <c r="AH58" s="469"/>
      <c r="AI58" s="469"/>
      <c r="AJ58" s="470" t="s">
        <v>304</v>
      </c>
      <c r="AK58" s="470"/>
      <c r="AL58" s="470"/>
      <c r="AO58" s="239" t="s">
        <v>508</v>
      </c>
    </row>
    <row r="59" spans="3:44" s="9" customFormat="1" ht="45" customHeight="1" x14ac:dyDescent="0.25">
      <c r="C59" s="279">
        <f>MAX($C$8:C58)+1</f>
        <v>24</v>
      </c>
      <c r="D59" s="555" t="s">
        <v>116</v>
      </c>
      <c r="E59" s="556"/>
      <c r="F59" s="474" t="s">
        <v>88</v>
      </c>
      <c r="G59" s="474"/>
      <c r="H59" s="474"/>
      <c r="I59" s="474"/>
      <c r="J59" s="474"/>
      <c r="K59" s="474"/>
      <c r="L59" s="474"/>
      <c r="M59" s="474"/>
      <c r="N59" s="464" t="s">
        <v>91</v>
      </c>
      <c r="O59" s="464"/>
      <c r="P59" s="464"/>
      <c r="Q59" s="464"/>
      <c r="R59" s="464"/>
      <c r="S59" s="464"/>
      <c r="T59" s="464"/>
      <c r="U59" s="464"/>
      <c r="V59" s="475"/>
      <c r="W59" s="475"/>
      <c r="X59" s="481"/>
      <c r="Y59" s="482"/>
      <c r="Z59" s="482"/>
      <c r="AA59" s="482"/>
      <c r="AB59" s="482"/>
      <c r="AC59" s="482"/>
      <c r="AD59" s="482"/>
      <c r="AE59" s="482"/>
      <c r="AF59" s="483"/>
      <c r="AG59" s="471"/>
      <c r="AH59" s="472"/>
      <c r="AI59" s="472"/>
      <c r="AJ59" s="463">
        <v>0</v>
      </c>
      <c r="AK59" s="463"/>
      <c r="AL59" s="463"/>
      <c r="AO59" s="239"/>
      <c r="AQ59" s="148" t="b">
        <v>0</v>
      </c>
      <c r="AR59" s="9" t="str">
        <f t="shared" ref="AR59:AR66" si="1">IF(AQ59=FALSE,"OK",IF(OR(X59="",AG59=""),"NICHT OK","OK"))</f>
        <v>OK</v>
      </c>
    </row>
    <row r="60" spans="3:44" s="9" customFormat="1" ht="45" customHeight="1" x14ac:dyDescent="0.25">
      <c r="C60" s="279">
        <f>MAX($C$8:C59)+1</f>
        <v>25</v>
      </c>
      <c r="D60" s="557"/>
      <c r="E60" s="558"/>
      <c r="F60" s="474" t="s">
        <v>89</v>
      </c>
      <c r="G60" s="474"/>
      <c r="H60" s="474"/>
      <c r="I60" s="474"/>
      <c r="J60" s="474"/>
      <c r="K60" s="474"/>
      <c r="L60" s="474"/>
      <c r="M60" s="474"/>
      <c r="N60" s="464" t="s">
        <v>399</v>
      </c>
      <c r="O60" s="464"/>
      <c r="P60" s="464"/>
      <c r="Q60" s="464"/>
      <c r="R60" s="464"/>
      <c r="S60" s="464"/>
      <c r="T60" s="464"/>
      <c r="U60" s="464"/>
      <c r="V60" s="475"/>
      <c r="W60" s="475"/>
      <c r="X60" s="481"/>
      <c r="Y60" s="482"/>
      <c r="Z60" s="482"/>
      <c r="AA60" s="482"/>
      <c r="AB60" s="482"/>
      <c r="AC60" s="482"/>
      <c r="AD60" s="482"/>
      <c r="AE60" s="482"/>
      <c r="AF60" s="483"/>
      <c r="AG60" s="471"/>
      <c r="AH60" s="472"/>
      <c r="AI60" s="472"/>
      <c r="AJ60" s="463">
        <v>0</v>
      </c>
      <c r="AK60" s="463"/>
      <c r="AL60" s="463"/>
      <c r="AO60" s="239"/>
      <c r="AQ60" s="148" t="b">
        <v>0</v>
      </c>
      <c r="AR60" s="9" t="str">
        <f t="shared" si="1"/>
        <v>OK</v>
      </c>
    </row>
    <row r="61" spans="3:44" s="9" customFormat="1" ht="45" customHeight="1" x14ac:dyDescent="0.25">
      <c r="C61" s="279">
        <f>MAX($C$8:C60)+1</f>
        <v>26</v>
      </c>
      <c r="D61" s="557"/>
      <c r="E61" s="558"/>
      <c r="F61" s="474" t="s">
        <v>153</v>
      </c>
      <c r="G61" s="474"/>
      <c r="H61" s="474"/>
      <c r="I61" s="474"/>
      <c r="J61" s="474"/>
      <c r="K61" s="474"/>
      <c r="L61" s="474"/>
      <c r="M61" s="474"/>
      <c r="N61" s="499" t="s">
        <v>336</v>
      </c>
      <c r="O61" s="499"/>
      <c r="P61" s="499"/>
      <c r="Q61" s="499"/>
      <c r="R61" s="499"/>
      <c r="S61" s="499"/>
      <c r="T61" s="499"/>
      <c r="U61" s="499"/>
      <c r="V61" s="475"/>
      <c r="W61" s="475"/>
      <c r="X61" s="481"/>
      <c r="Y61" s="482"/>
      <c r="Z61" s="482"/>
      <c r="AA61" s="482"/>
      <c r="AB61" s="482"/>
      <c r="AC61" s="482"/>
      <c r="AD61" s="482"/>
      <c r="AE61" s="482"/>
      <c r="AF61" s="483"/>
      <c r="AG61" s="471"/>
      <c r="AH61" s="472"/>
      <c r="AI61" s="472"/>
      <c r="AJ61" s="463">
        <v>0</v>
      </c>
      <c r="AK61" s="463"/>
      <c r="AL61" s="463"/>
      <c r="AO61" s="239"/>
      <c r="AQ61" s="148" t="b">
        <v>0</v>
      </c>
      <c r="AR61" s="9" t="str">
        <f t="shared" si="1"/>
        <v>OK</v>
      </c>
    </row>
    <row r="62" spans="3:44" s="9" customFormat="1" ht="45" customHeight="1" x14ac:dyDescent="0.25">
      <c r="C62" s="279">
        <f>MAX($C$8:C61)+1</f>
        <v>27</v>
      </c>
      <c r="D62" s="559"/>
      <c r="E62" s="560"/>
      <c r="F62" s="474" t="s">
        <v>152</v>
      </c>
      <c r="G62" s="474"/>
      <c r="H62" s="474"/>
      <c r="I62" s="474"/>
      <c r="J62" s="474"/>
      <c r="K62" s="474"/>
      <c r="L62" s="474"/>
      <c r="M62" s="474"/>
      <c r="N62" s="464" t="s">
        <v>101</v>
      </c>
      <c r="O62" s="464"/>
      <c r="P62" s="464"/>
      <c r="Q62" s="464"/>
      <c r="R62" s="464"/>
      <c r="S62" s="464"/>
      <c r="T62" s="464"/>
      <c r="U62" s="464"/>
      <c r="V62" s="475"/>
      <c r="W62" s="475"/>
      <c r="X62" s="481"/>
      <c r="Y62" s="482"/>
      <c r="Z62" s="482"/>
      <c r="AA62" s="482"/>
      <c r="AB62" s="482"/>
      <c r="AC62" s="482"/>
      <c r="AD62" s="482"/>
      <c r="AE62" s="482"/>
      <c r="AF62" s="483"/>
      <c r="AG62" s="471"/>
      <c r="AH62" s="472"/>
      <c r="AI62" s="472"/>
      <c r="AJ62" s="463">
        <v>0</v>
      </c>
      <c r="AK62" s="463"/>
      <c r="AL62" s="463"/>
      <c r="AO62" s="239"/>
      <c r="AQ62" s="148" t="b">
        <v>0</v>
      </c>
      <c r="AR62" s="9" t="str">
        <f t="shared" si="1"/>
        <v>OK</v>
      </c>
    </row>
    <row r="63" spans="3:44" s="9" customFormat="1" ht="45" customHeight="1" x14ac:dyDescent="0.25">
      <c r="C63" s="279">
        <f>MAX($C$8:C62)+1</f>
        <v>28</v>
      </c>
      <c r="D63" s="554" t="s">
        <v>102</v>
      </c>
      <c r="E63" s="554"/>
      <c r="F63" s="531" t="s">
        <v>111</v>
      </c>
      <c r="G63" s="531"/>
      <c r="H63" s="531"/>
      <c r="I63" s="531"/>
      <c r="J63" s="531"/>
      <c r="K63" s="531"/>
      <c r="L63" s="531"/>
      <c r="M63" s="531"/>
      <c r="N63" s="464" t="s">
        <v>112</v>
      </c>
      <c r="O63" s="464"/>
      <c r="P63" s="464"/>
      <c r="Q63" s="464"/>
      <c r="R63" s="464"/>
      <c r="S63" s="464"/>
      <c r="T63" s="464"/>
      <c r="U63" s="464"/>
      <c r="V63" s="538"/>
      <c r="W63" s="538"/>
      <c r="X63" s="481"/>
      <c r="Y63" s="482"/>
      <c r="Z63" s="482"/>
      <c r="AA63" s="482"/>
      <c r="AB63" s="482"/>
      <c r="AC63" s="482"/>
      <c r="AD63" s="482"/>
      <c r="AE63" s="482"/>
      <c r="AF63" s="483"/>
      <c r="AG63" s="471"/>
      <c r="AH63" s="472"/>
      <c r="AI63" s="472"/>
      <c r="AJ63" s="463">
        <v>0</v>
      </c>
      <c r="AK63" s="463"/>
      <c r="AL63" s="463"/>
      <c r="AO63" s="239"/>
      <c r="AQ63" s="148" t="b">
        <v>0</v>
      </c>
      <c r="AR63" s="9" t="str">
        <f t="shared" si="1"/>
        <v>OK</v>
      </c>
    </row>
    <row r="64" spans="3:44" s="9" customFormat="1" ht="45" customHeight="1" x14ac:dyDescent="0.25">
      <c r="C64" s="279">
        <f>MAX($C$8:C63)+1</f>
        <v>29</v>
      </c>
      <c r="D64" s="554"/>
      <c r="E64" s="554"/>
      <c r="F64" s="531" t="s">
        <v>270</v>
      </c>
      <c r="G64" s="531"/>
      <c r="H64" s="531"/>
      <c r="I64" s="531"/>
      <c r="J64" s="531"/>
      <c r="K64" s="531"/>
      <c r="L64" s="531"/>
      <c r="M64" s="531"/>
      <c r="N64" s="464" t="s">
        <v>337</v>
      </c>
      <c r="O64" s="464"/>
      <c r="P64" s="464"/>
      <c r="Q64" s="464"/>
      <c r="R64" s="464"/>
      <c r="S64" s="464"/>
      <c r="T64" s="464"/>
      <c r="U64" s="464"/>
      <c r="V64" s="538"/>
      <c r="W64" s="538"/>
      <c r="X64" s="481"/>
      <c r="Y64" s="482"/>
      <c r="Z64" s="482"/>
      <c r="AA64" s="482"/>
      <c r="AB64" s="482"/>
      <c r="AC64" s="482"/>
      <c r="AD64" s="482"/>
      <c r="AE64" s="482"/>
      <c r="AF64" s="483"/>
      <c r="AG64" s="471"/>
      <c r="AH64" s="472"/>
      <c r="AI64" s="472"/>
      <c r="AJ64" s="463">
        <v>0</v>
      </c>
      <c r="AK64" s="463"/>
      <c r="AL64" s="463"/>
      <c r="AO64" s="239"/>
      <c r="AQ64" s="148" t="b">
        <v>0</v>
      </c>
      <c r="AR64" s="9" t="str">
        <f t="shared" si="1"/>
        <v>OK</v>
      </c>
    </row>
    <row r="65" spans="3:44" s="9" customFormat="1" ht="45" customHeight="1" x14ac:dyDescent="0.25">
      <c r="C65" s="279">
        <f>MAX($C$8:C64)+1</f>
        <v>30</v>
      </c>
      <c r="D65" s="554"/>
      <c r="E65" s="554"/>
      <c r="F65" s="493" t="s">
        <v>113</v>
      </c>
      <c r="G65" s="493"/>
      <c r="H65" s="493"/>
      <c r="I65" s="493"/>
      <c r="J65" s="493"/>
      <c r="K65" s="493"/>
      <c r="L65" s="493"/>
      <c r="M65" s="493"/>
      <c r="N65" s="464" t="s">
        <v>114</v>
      </c>
      <c r="O65" s="464"/>
      <c r="P65" s="464"/>
      <c r="Q65" s="464"/>
      <c r="R65" s="464"/>
      <c r="S65" s="464"/>
      <c r="T65" s="464"/>
      <c r="U65" s="464"/>
      <c r="V65" s="538"/>
      <c r="W65" s="538"/>
      <c r="X65" s="481"/>
      <c r="Y65" s="482"/>
      <c r="Z65" s="482"/>
      <c r="AA65" s="482"/>
      <c r="AB65" s="482"/>
      <c r="AC65" s="482"/>
      <c r="AD65" s="482"/>
      <c r="AE65" s="482"/>
      <c r="AF65" s="483"/>
      <c r="AG65" s="471"/>
      <c r="AH65" s="472"/>
      <c r="AI65" s="472"/>
      <c r="AJ65" s="463">
        <v>0</v>
      </c>
      <c r="AK65" s="463"/>
      <c r="AL65" s="463"/>
      <c r="AO65" s="239"/>
      <c r="AQ65" s="148" t="b">
        <v>0</v>
      </c>
      <c r="AR65" s="9" t="str">
        <f t="shared" si="1"/>
        <v>OK</v>
      </c>
    </row>
    <row r="66" spans="3:44" s="9" customFormat="1" ht="45" customHeight="1" x14ac:dyDescent="0.25">
      <c r="C66" s="279">
        <f>MAX($C$8:C65)+1</f>
        <v>31</v>
      </c>
      <c r="D66" s="554"/>
      <c r="E66" s="554"/>
      <c r="F66" s="493" t="s">
        <v>115</v>
      </c>
      <c r="G66" s="493"/>
      <c r="H66" s="493"/>
      <c r="I66" s="493"/>
      <c r="J66" s="493"/>
      <c r="K66" s="493"/>
      <c r="L66" s="493"/>
      <c r="M66" s="493"/>
      <c r="N66" s="532" t="s">
        <v>338</v>
      </c>
      <c r="O66" s="532"/>
      <c r="P66" s="532"/>
      <c r="Q66" s="532"/>
      <c r="R66" s="532"/>
      <c r="S66" s="532"/>
      <c r="T66" s="532"/>
      <c r="U66" s="532"/>
      <c r="V66" s="538"/>
      <c r="W66" s="538"/>
      <c r="X66" s="481"/>
      <c r="Y66" s="482"/>
      <c r="Z66" s="482"/>
      <c r="AA66" s="482"/>
      <c r="AB66" s="482"/>
      <c r="AC66" s="482"/>
      <c r="AD66" s="482"/>
      <c r="AE66" s="482"/>
      <c r="AF66" s="483"/>
      <c r="AG66" s="471"/>
      <c r="AH66" s="472"/>
      <c r="AI66" s="472"/>
      <c r="AJ66" s="463">
        <v>0</v>
      </c>
      <c r="AK66" s="463"/>
      <c r="AL66" s="463"/>
      <c r="AO66" s="239"/>
      <c r="AQ66" s="148" t="b">
        <v>0</v>
      </c>
      <c r="AR66" s="9" t="str">
        <f t="shared" si="1"/>
        <v>OK</v>
      </c>
    </row>
    <row r="67" spans="3:44" s="9" customFormat="1" ht="10.35" customHeight="1" x14ac:dyDescent="0.2">
      <c r="D67" s="49"/>
      <c r="E67" s="49"/>
      <c r="F67" s="29"/>
      <c r="G67" s="50"/>
      <c r="H67" s="29"/>
      <c r="I67" s="29"/>
      <c r="J67" s="29"/>
      <c r="K67" s="29"/>
      <c r="L67" s="29"/>
      <c r="M67" s="29"/>
      <c r="N67" s="29"/>
      <c r="O67" s="29"/>
      <c r="P67" s="36"/>
      <c r="Q67" s="36"/>
      <c r="R67" s="37"/>
      <c r="S67" s="37"/>
      <c r="T67" s="37"/>
      <c r="U67" s="37"/>
      <c r="V67" s="31"/>
      <c r="X67" s="38"/>
      <c r="Y67" s="39"/>
      <c r="Z67" s="39"/>
      <c r="AA67" s="39"/>
      <c r="AO67" s="239"/>
    </row>
    <row r="68" spans="3:44" s="9" customFormat="1" ht="18.75" x14ac:dyDescent="0.2">
      <c r="D68" s="212" t="s">
        <v>305</v>
      </c>
      <c r="E68" s="212"/>
      <c r="F68" s="29"/>
      <c r="G68" s="50"/>
      <c r="H68" s="29"/>
      <c r="I68" s="29"/>
      <c r="J68" s="29"/>
      <c r="K68" s="29"/>
      <c r="L68" s="29"/>
      <c r="M68" s="29"/>
      <c r="N68" s="29"/>
      <c r="O68" s="29"/>
      <c r="P68" s="36"/>
      <c r="Q68" s="36"/>
      <c r="R68" s="37"/>
      <c r="S68" s="37"/>
      <c r="T68" s="37"/>
      <c r="U68" s="37"/>
      <c r="V68" s="31"/>
      <c r="X68" s="38"/>
      <c r="Y68" s="39"/>
      <c r="Z68" s="39"/>
      <c r="AA68" s="39"/>
      <c r="AO68" s="239"/>
    </row>
    <row r="69" spans="3:44" s="9" customFormat="1" ht="38.85" customHeight="1" x14ac:dyDescent="0.25">
      <c r="D69" s="473" t="s">
        <v>486</v>
      </c>
      <c r="E69" s="473"/>
      <c r="F69" s="473"/>
      <c r="G69" s="473"/>
      <c r="H69" s="473"/>
      <c r="I69" s="473"/>
      <c r="J69" s="473"/>
      <c r="K69" s="473"/>
      <c r="L69" s="473"/>
      <c r="M69" s="473"/>
      <c r="N69" s="473"/>
      <c r="O69" s="473"/>
      <c r="P69" s="473"/>
      <c r="Q69" s="473"/>
      <c r="R69" s="473"/>
      <c r="S69" s="473"/>
      <c r="T69" s="473"/>
      <c r="U69" s="473"/>
      <c r="V69" s="473"/>
      <c r="W69" s="473"/>
      <c r="X69" s="473"/>
      <c r="Y69" s="473"/>
      <c r="Z69" s="473"/>
      <c r="AA69" s="473"/>
      <c r="AB69" s="473"/>
      <c r="AC69" s="473"/>
      <c r="AD69" s="473"/>
      <c r="AE69" s="473"/>
      <c r="AF69" s="473"/>
      <c r="AG69" s="473"/>
      <c r="AH69" s="473"/>
      <c r="AI69" s="473"/>
      <c r="AJ69" s="473"/>
      <c r="AK69" s="473"/>
      <c r="AL69" s="473"/>
      <c r="AO69" s="239"/>
    </row>
    <row r="70" spans="3:44" s="9" customFormat="1" ht="6" customHeight="1" x14ac:dyDescent="0.25">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296"/>
      <c r="AK70" s="296"/>
      <c r="AL70" s="296"/>
      <c r="AO70" s="239"/>
    </row>
    <row r="71" spans="3:44" s="9" customFormat="1" ht="30" customHeight="1" x14ac:dyDescent="0.25">
      <c r="D71" s="548" t="s">
        <v>123</v>
      </c>
      <c r="E71" s="549"/>
      <c r="F71" s="497" t="s">
        <v>150</v>
      </c>
      <c r="G71" s="498"/>
      <c r="H71" s="498"/>
      <c r="I71" s="498"/>
      <c r="J71" s="498"/>
      <c r="K71" s="550"/>
      <c r="L71" s="497" t="s">
        <v>100</v>
      </c>
      <c r="M71" s="498"/>
      <c r="N71" s="498"/>
      <c r="O71" s="498"/>
      <c r="P71" s="498"/>
      <c r="Q71" s="498"/>
      <c r="R71" s="498"/>
      <c r="S71" s="498"/>
      <c r="T71" s="498"/>
      <c r="U71" s="498"/>
      <c r="V71" s="498"/>
      <c r="W71" s="498"/>
      <c r="X71" s="498"/>
      <c r="Y71" s="498"/>
      <c r="Z71" s="498"/>
      <c r="AA71" s="498"/>
      <c r="AB71" s="498"/>
      <c r="AC71" s="498"/>
      <c r="AD71" s="498"/>
      <c r="AE71" s="498"/>
      <c r="AF71" s="498"/>
      <c r="AG71" s="469" t="s">
        <v>121</v>
      </c>
      <c r="AH71" s="469"/>
      <c r="AI71" s="469"/>
      <c r="AJ71" s="470" t="s">
        <v>304</v>
      </c>
      <c r="AK71" s="470"/>
      <c r="AL71" s="470"/>
      <c r="AO71" s="239"/>
    </row>
    <row r="72" spans="3:44" s="9" customFormat="1" ht="30" customHeight="1" x14ac:dyDescent="0.25">
      <c r="C72" s="279">
        <f>MAX($C$8:C71)+1</f>
        <v>32</v>
      </c>
      <c r="D72" s="476" t="s">
        <v>0</v>
      </c>
      <c r="E72" s="477"/>
      <c r="F72" s="465"/>
      <c r="G72" s="466"/>
      <c r="H72" s="466"/>
      <c r="I72" s="466"/>
      <c r="J72" s="466"/>
      <c r="K72" s="484"/>
      <c r="L72" s="465"/>
      <c r="M72" s="466"/>
      <c r="N72" s="466"/>
      <c r="O72" s="466"/>
      <c r="P72" s="466"/>
      <c r="Q72" s="466"/>
      <c r="R72" s="466"/>
      <c r="S72" s="466"/>
      <c r="T72" s="466"/>
      <c r="U72" s="466"/>
      <c r="V72" s="466"/>
      <c r="W72" s="466"/>
      <c r="X72" s="466"/>
      <c r="Y72" s="466"/>
      <c r="Z72" s="466"/>
      <c r="AA72" s="466"/>
      <c r="AB72" s="466"/>
      <c r="AC72" s="466"/>
      <c r="AD72" s="466"/>
      <c r="AE72" s="466"/>
      <c r="AF72" s="466"/>
      <c r="AG72" s="471"/>
      <c r="AH72" s="472"/>
      <c r="AI72" s="472"/>
      <c r="AJ72" s="463">
        <v>0</v>
      </c>
      <c r="AK72" s="463"/>
      <c r="AL72" s="463"/>
      <c r="AO72" s="239"/>
      <c r="AR72" s="9" t="str">
        <f>IF(OR(D72="",D72="bitte auswählen"),"OK",IF(OR(F72="",L72="",AG72=""),"NICHT OK","OK"))</f>
        <v>OK</v>
      </c>
    </row>
    <row r="73" spans="3:44" s="9" customFormat="1" ht="30" customHeight="1" x14ac:dyDescent="0.25">
      <c r="C73" s="279">
        <f>MAX($C$8:C72)+1</f>
        <v>33</v>
      </c>
      <c r="D73" s="476" t="s">
        <v>0</v>
      </c>
      <c r="E73" s="477"/>
      <c r="F73" s="465"/>
      <c r="G73" s="466"/>
      <c r="H73" s="466"/>
      <c r="I73" s="466"/>
      <c r="J73" s="466"/>
      <c r="K73" s="484"/>
      <c r="L73" s="465"/>
      <c r="M73" s="466"/>
      <c r="N73" s="466"/>
      <c r="O73" s="466"/>
      <c r="P73" s="466"/>
      <c r="Q73" s="466"/>
      <c r="R73" s="466"/>
      <c r="S73" s="466"/>
      <c r="T73" s="466"/>
      <c r="U73" s="466"/>
      <c r="V73" s="466"/>
      <c r="W73" s="466"/>
      <c r="X73" s="466"/>
      <c r="Y73" s="466"/>
      <c r="Z73" s="466"/>
      <c r="AA73" s="466"/>
      <c r="AB73" s="466"/>
      <c r="AC73" s="466"/>
      <c r="AD73" s="466"/>
      <c r="AE73" s="466"/>
      <c r="AF73" s="466"/>
      <c r="AG73" s="471"/>
      <c r="AH73" s="472"/>
      <c r="AI73" s="472"/>
      <c r="AJ73" s="463">
        <v>0</v>
      </c>
      <c r="AK73" s="463"/>
      <c r="AL73" s="463"/>
      <c r="AO73" s="239"/>
      <c r="AR73" s="9" t="str">
        <f>IF(OR(D73="",D73="bitte auswählen"),"OK",IF(OR(F73="",L73="",AG73=""),"NICHT OK","OK"))</f>
        <v>OK</v>
      </c>
    </row>
    <row r="74" spans="3:44" s="9" customFormat="1" ht="30" customHeight="1" x14ac:dyDescent="0.25">
      <c r="C74" s="279">
        <f>MAX($C$8:C73)+1</f>
        <v>34</v>
      </c>
      <c r="D74" s="476" t="s">
        <v>0</v>
      </c>
      <c r="E74" s="477"/>
      <c r="F74" s="465"/>
      <c r="G74" s="466"/>
      <c r="H74" s="466"/>
      <c r="I74" s="466"/>
      <c r="J74" s="466"/>
      <c r="K74" s="484"/>
      <c r="L74" s="465"/>
      <c r="M74" s="466"/>
      <c r="N74" s="466"/>
      <c r="O74" s="466"/>
      <c r="P74" s="466"/>
      <c r="Q74" s="466"/>
      <c r="R74" s="466"/>
      <c r="S74" s="466"/>
      <c r="T74" s="466"/>
      <c r="U74" s="466"/>
      <c r="V74" s="466"/>
      <c r="W74" s="466"/>
      <c r="X74" s="466"/>
      <c r="Y74" s="466"/>
      <c r="Z74" s="466"/>
      <c r="AA74" s="466"/>
      <c r="AB74" s="466"/>
      <c r="AC74" s="466"/>
      <c r="AD74" s="466"/>
      <c r="AE74" s="466"/>
      <c r="AF74" s="466"/>
      <c r="AG74" s="471"/>
      <c r="AH74" s="472"/>
      <c r="AI74" s="472"/>
      <c r="AJ74" s="463">
        <v>0</v>
      </c>
      <c r="AK74" s="463"/>
      <c r="AL74" s="463"/>
      <c r="AO74" s="239"/>
      <c r="AR74" s="9" t="str">
        <f>IF(OR(D74="",D74="bitte auswählen"),"OK",IF(OR(F74="",L74="",AG74=""),"NICHT OK","OK"))</f>
        <v>OK</v>
      </c>
    </row>
    <row r="75" spans="3:44" s="9" customFormat="1" ht="20.100000000000001" customHeight="1" x14ac:dyDescent="0.2">
      <c r="D75" s="49"/>
      <c r="E75" s="49"/>
      <c r="F75" s="29"/>
      <c r="G75" s="50"/>
      <c r="H75" s="29"/>
      <c r="I75" s="29"/>
      <c r="J75" s="29"/>
      <c r="K75" s="29"/>
      <c r="L75" s="29"/>
      <c r="M75" s="29"/>
      <c r="N75" s="29"/>
      <c r="O75" s="29"/>
      <c r="P75" s="36"/>
      <c r="Q75" s="36"/>
      <c r="R75" s="37"/>
      <c r="S75" s="37"/>
      <c r="T75" s="37"/>
      <c r="U75" s="37"/>
      <c r="V75" s="31"/>
      <c r="X75" s="38"/>
      <c r="Y75" s="39"/>
      <c r="Z75" s="39"/>
      <c r="AA75" s="39"/>
      <c r="AO75" s="239"/>
    </row>
    <row r="76" spans="3:44" s="9" customFormat="1" ht="21" customHeight="1" thickBot="1" x14ac:dyDescent="0.25">
      <c r="C76" s="40" t="s">
        <v>125</v>
      </c>
      <c r="D76" s="41"/>
      <c r="E76" s="41"/>
      <c r="F76" s="42"/>
      <c r="G76" s="43"/>
      <c r="H76" s="42"/>
      <c r="I76" s="42"/>
      <c r="J76" s="42"/>
      <c r="K76" s="42"/>
      <c r="L76" s="42"/>
      <c r="M76" s="42"/>
      <c r="N76" s="42"/>
      <c r="O76" s="42"/>
      <c r="P76" s="44"/>
      <c r="Q76" s="44"/>
      <c r="R76" s="45"/>
      <c r="S76" s="45"/>
      <c r="T76" s="45"/>
      <c r="U76" s="45"/>
      <c r="V76" s="46"/>
      <c r="W76" s="41"/>
      <c r="X76" s="47"/>
      <c r="Y76" s="48"/>
      <c r="Z76" s="48"/>
      <c r="AA76" s="48"/>
      <c r="AB76" s="41"/>
      <c r="AC76" s="41"/>
      <c r="AD76" s="41"/>
      <c r="AE76" s="41"/>
      <c r="AF76" s="41"/>
      <c r="AG76" s="41"/>
      <c r="AH76" s="41"/>
      <c r="AI76" s="41"/>
      <c r="AJ76" s="41"/>
      <c r="AK76" s="41"/>
      <c r="AL76" s="41"/>
      <c r="AO76" s="239"/>
    </row>
    <row r="77" spans="3:44" s="9" customFormat="1" ht="6" customHeight="1" x14ac:dyDescent="0.2">
      <c r="D77" s="49"/>
      <c r="E77" s="49"/>
      <c r="F77" s="29"/>
      <c r="G77" s="50"/>
      <c r="H77" s="29"/>
      <c r="I77" s="29"/>
      <c r="J77" s="29"/>
      <c r="K77" s="29"/>
      <c r="L77" s="29"/>
      <c r="M77" s="29"/>
      <c r="N77" s="29"/>
      <c r="O77" s="29"/>
      <c r="P77" s="36"/>
      <c r="Q77" s="36"/>
      <c r="R77" s="37"/>
      <c r="S77" s="37"/>
      <c r="T77" s="37"/>
      <c r="U77" s="37"/>
      <c r="V77" s="31"/>
      <c r="X77" s="38"/>
      <c r="Y77" s="39"/>
      <c r="Z77" s="39"/>
      <c r="AA77" s="39"/>
      <c r="AO77" s="239"/>
    </row>
    <row r="78" spans="3:44" s="9" customFormat="1" ht="45" customHeight="1" x14ac:dyDescent="0.25">
      <c r="D78" s="473" t="s">
        <v>488</v>
      </c>
      <c r="E78" s="509"/>
      <c r="F78" s="509"/>
      <c r="G78" s="509"/>
      <c r="H78" s="509"/>
      <c r="I78" s="509"/>
      <c r="J78" s="509"/>
      <c r="K78" s="509"/>
      <c r="L78" s="509"/>
      <c r="M78" s="509"/>
      <c r="N78" s="509"/>
      <c r="O78" s="509"/>
      <c r="P78" s="509"/>
      <c r="Q78" s="509"/>
      <c r="R78" s="509"/>
      <c r="S78" s="509"/>
      <c r="T78" s="509"/>
      <c r="U78" s="509"/>
      <c r="V78" s="509"/>
      <c r="W78" s="509"/>
      <c r="X78" s="509"/>
      <c r="Y78" s="509"/>
      <c r="Z78" s="509"/>
      <c r="AA78" s="509"/>
      <c r="AB78" s="509"/>
      <c r="AC78" s="509"/>
      <c r="AD78" s="509"/>
      <c r="AE78" s="509"/>
      <c r="AF78" s="509"/>
      <c r="AG78" s="509"/>
      <c r="AH78" s="509"/>
      <c r="AI78" s="509"/>
      <c r="AJ78" s="509"/>
      <c r="AK78" s="509"/>
      <c r="AL78" s="509"/>
      <c r="AO78" s="239"/>
    </row>
    <row r="79" spans="3:44" s="9" customFormat="1" ht="10.35" customHeight="1" x14ac:dyDescent="0.2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O79" s="239"/>
    </row>
    <row r="80" spans="3:44" s="9" customFormat="1" ht="15" customHeight="1" x14ac:dyDescent="0.25">
      <c r="D80" s="511" t="s">
        <v>90</v>
      </c>
      <c r="E80" s="511"/>
      <c r="F80" s="511"/>
      <c r="G80" s="511"/>
      <c r="H80" s="511"/>
      <c r="I80" s="511"/>
      <c r="J80" s="511"/>
      <c r="K80" s="511"/>
      <c r="L80" s="511"/>
      <c r="M80" s="511"/>
      <c r="N80" s="511"/>
      <c r="O80" s="511" t="s">
        <v>122</v>
      </c>
      <c r="P80" s="511"/>
      <c r="Q80" s="513" t="s">
        <v>100</v>
      </c>
      <c r="R80" s="513"/>
      <c r="S80" s="513"/>
      <c r="T80" s="513"/>
      <c r="U80" s="513"/>
      <c r="V80" s="513"/>
      <c r="W80" s="513"/>
      <c r="X80" s="513"/>
      <c r="Y80" s="513"/>
      <c r="Z80" s="513"/>
      <c r="AA80" s="513"/>
      <c r="AB80" s="513"/>
      <c r="AC80" s="513"/>
      <c r="AD80" s="513"/>
      <c r="AE80" s="513"/>
      <c r="AF80" s="513"/>
      <c r="AG80" s="513"/>
      <c r="AH80" s="513"/>
      <c r="AI80" s="513"/>
      <c r="AJ80" s="513"/>
      <c r="AK80" s="513"/>
      <c r="AL80" s="513"/>
      <c r="AO80" s="239"/>
    </row>
    <row r="81" spans="3:44" s="9" customFormat="1" ht="60" customHeight="1" x14ac:dyDescent="0.25">
      <c r="C81" s="279">
        <f>MAX($C$8:C80)+1</f>
        <v>35</v>
      </c>
      <c r="D81" s="512" t="s">
        <v>340</v>
      </c>
      <c r="E81" s="512"/>
      <c r="F81" s="512"/>
      <c r="G81" s="512"/>
      <c r="H81" s="512"/>
      <c r="I81" s="512"/>
      <c r="J81" s="512"/>
      <c r="K81" s="512"/>
      <c r="L81" s="512"/>
      <c r="M81" s="512"/>
      <c r="N81" s="512"/>
      <c r="O81" s="475"/>
      <c r="P81" s="475"/>
      <c r="Q81" s="514"/>
      <c r="R81" s="514"/>
      <c r="S81" s="514"/>
      <c r="T81" s="514"/>
      <c r="U81" s="514"/>
      <c r="V81" s="514"/>
      <c r="W81" s="514"/>
      <c r="X81" s="514"/>
      <c r="Y81" s="514"/>
      <c r="Z81" s="514"/>
      <c r="AA81" s="514"/>
      <c r="AB81" s="514"/>
      <c r="AC81" s="514"/>
      <c r="AD81" s="514"/>
      <c r="AE81" s="514"/>
      <c r="AF81" s="514"/>
      <c r="AG81" s="514"/>
      <c r="AH81" s="514"/>
      <c r="AI81" s="514"/>
      <c r="AJ81" s="514"/>
      <c r="AK81" s="514"/>
      <c r="AL81" s="514"/>
      <c r="AO81" s="239"/>
      <c r="AQ81" s="148" t="b">
        <v>0</v>
      </c>
      <c r="AR81" s="9" t="str">
        <f>IF(AQ81=FALSE,"OK",IF(Q81="","NICHT OK","OK"))</f>
        <v>OK</v>
      </c>
    </row>
    <row r="82" spans="3:44" s="9" customFormat="1" ht="20.100000000000001" customHeight="1" x14ac:dyDescent="0.2">
      <c r="D82" s="49"/>
      <c r="E82" s="49"/>
      <c r="F82" s="29"/>
      <c r="G82" s="50"/>
      <c r="H82" s="29"/>
      <c r="I82" s="29"/>
      <c r="J82" s="29"/>
      <c r="K82" s="29"/>
      <c r="L82" s="29"/>
      <c r="M82" s="29"/>
      <c r="N82" s="29"/>
      <c r="O82" s="29"/>
      <c r="P82" s="36"/>
      <c r="Q82" s="36"/>
      <c r="R82" s="37"/>
      <c r="S82" s="37"/>
      <c r="T82" s="37"/>
      <c r="U82" s="37"/>
      <c r="V82" s="31"/>
      <c r="X82" s="38"/>
      <c r="Y82" s="39"/>
      <c r="Z82" s="39"/>
      <c r="AA82" s="39"/>
      <c r="AO82" s="252"/>
    </row>
    <row r="83" spans="3:44" s="9" customFormat="1" ht="21" hidden="1" customHeight="1" thickBot="1" x14ac:dyDescent="0.25">
      <c r="C83" s="40" t="s">
        <v>126</v>
      </c>
      <c r="D83" s="41"/>
      <c r="E83" s="41"/>
      <c r="F83" s="42"/>
      <c r="G83" s="43"/>
      <c r="H83" s="42"/>
      <c r="I83" s="42"/>
      <c r="J83" s="42"/>
      <c r="K83" s="42"/>
      <c r="L83" s="42"/>
      <c r="M83" s="42"/>
      <c r="N83" s="42"/>
      <c r="O83" s="42"/>
      <c r="P83" s="44"/>
      <c r="Q83" s="44"/>
      <c r="R83" s="45"/>
      <c r="S83" s="45"/>
      <c r="T83" s="45"/>
      <c r="U83" s="45"/>
      <c r="V83" s="46"/>
      <c r="W83" s="41"/>
      <c r="X83" s="47"/>
      <c r="Y83" s="48"/>
      <c r="Z83" s="48"/>
      <c r="AA83" s="48"/>
      <c r="AB83" s="41"/>
      <c r="AC83" s="41"/>
      <c r="AD83" s="41"/>
      <c r="AE83" s="41"/>
      <c r="AF83" s="41"/>
      <c r="AG83" s="41"/>
      <c r="AH83" s="41"/>
      <c r="AI83" s="41"/>
      <c r="AJ83" s="41"/>
      <c r="AK83" s="41"/>
      <c r="AL83" s="41"/>
      <c r="AO83" s="239"/>
    </row>
    <row r="84" spans="3:44" s="9" customFormat="1" ht="12" hidden="1" customHeight="1" thickBot="1" x14ac:dyDescent="0.25">
      <c r="C84" s="20"/>
      <c r="D84" s="21"/>
      <c r="E84" s="21"/>
      <c r="F84" s="22"/>
      <c r="G84" s="23"/>
      <c r="H84" s="22"/>
      <c r="I84" s="22"/>
      <c r="J84" s="22"/>
      <c r="K84" s="22"/>
      <c r="L84" s="22"/>
      <c r="M84" s="22"/>
      <c r="N84" s="22"/>
      <c r="O84" s="22"/>
      <c r="P84" s="24"/>
      <c r="Q84" s="24"/>
      <c r="R84" s="25"/>
      <c r="S84" s="25"/>
      <c r="T84" s="25"/>
      <c r="U84" s="25"/>
      <c r="V84" s="26"/>
      <c r="W84" s="21"/>
      <c r="X84" s="27"/>
      <c r="Y84" s="87"/>
      <c r="Z84" s="87"/>
      <c r="AA84" s="87"/>
      <c r="AB84" s="21"/>
      <c r="AC84" s="21"/>
      <c r="AD84" s="21"/>
      <c r="AE84" s="21"/>
      <c r="AF84" s="21"/>
      <c r="AG84" s="21"/>
      <c r="AH84" s="21"/>
      <c r="AI84" s="21"/>
      <c r="AJ84" s="21"/>
      <c r="AK84" s="21"/>
      <c r="AL84" s="21"/>
      <c r="AO84" s="239"/>
    </row>
    <row r="85" spans="3:44" s="9" customFormat="1" ht="18.75" hidden="1" customHeight="1" x14ac:dyDescent="0.25">
      <c r="C85"/>
      <c r="D85" s="515" t="s">
        <v>427</v>
      </c>
      <c r="E85" s="516"/>
      <c r="F85" s="516"/>
      <c r="G85" s="516"/>
      <c r="H85" s="516"/>
      <c r="I85" s="516"/>
      <c r="J85" s="516"/>
      <c r="K85" s="517"/>
      <c r="L85" s="503">
        <f>X85+X88</f>
        <v>0</v>
      </c>
      <c r="M85" s="504"/>
      <c r="N85" s="505"/>
      <c r="P85" s="518" t="s">
        <v>372</v>
      </c>
      <c r="Q85" s="519"/>
      <c r="R85" s="519"/>
      <c r="S85" s="519"/>
      <c r="T85" s="519"/>
      <c r="U85" s="519"/>
      <c r="V85" s="519"/>
      <c r="W85" s="520"/>
      <c r="X85" s="506">
        <f>SUM($AG$33:$AG$44)+SUM($AG$50:$AG$52)</f>
        <v>0</v>
      </c>
      <c r="Y85" s="507"/>
      <c r="Z85" s="508"/>
      <c r="AO85" s="239"/>
    </row>
    <row r="86" spans="3:44" s="9" customFormat="1" ht="18.75" hidden="1" customHeight="1" x14ac:dyDescent="0.25">
      <c r="C86"/>
      <c r="D86" s="454" t="s">
        <v>418</v>
      </c>
      <c r="E86" s="455"/>
      <c r="F86" s="455"/>
      <c r="G86" s="455"/>
      <c r="H86" s="455"/>
      <c r="I86" s="455"/>
      <c r="J86" s="455"/>
      <c r="K86" s="456"/>
      <c r="L86" s="457" t="str">
        <f>IFERROR((SUM($AG$33:$AG$35)+SUMIF($D$50:$D$52, "natur-basiert", $AG$50:$AG$52) + SUM($AG$59:$AG$62)+SUMIF($D$72:$D$74, "natur-basiert", $AG$72:$AG$74))/feldMaßnahmenGesamtAnzahl, "-")</f>
        <v>-</v>
      </c>
      <c r="M86" s="458"/>
      <c r="N86" s="459"/>
      <c r="P86" s="454" t="s">
        <v>163</v>
      </c>
      <c r="Q86" s="455"/>
      <c r="R86" s="455"/>
      <c r="S86" s="455"/>
      <c r="T86" s="455"/>
      <c r="U86" s="455"/>
      <c r="V86" s="455"/>
      <c r="W86" s="456"/>
      <c r="X86" s="457" t="str">
        <f>IFERROR((SUM($AJ$33:$AJ$35)+SUMIF($D$50:$D$52, "natur-basiert", $AJ$50:$AJ$52))/(SUM($AJ$33:$AJ$44)+SUM($AJ$50:$AJ$52)), "-")</f>
        <v>-</v>
      </c>
      <c r="Y86" s="458"/>
      <c r="Z86" s="459"/>
      <c r="AO86" s="239"/>
    </row>
    <row r="87" spans="3:44" s="9" customFormat="1" ht="18.75" hidden="1" customHeight="1" thickBot="1" x14ac:dyDescent="0.3">
      <c r="C87"/>
      <c r="D87" s="231" t="s">
        <v>419</v>
      </c>
      <c r="E87" s="232"/>
      <c r="F87" s="232"/>
      <c r="G87" s="232"/>
      <c r="H87" s="232"/>
      <c r="I87" s="232"/>
      <c r="J87" s="232"/>
      <c r="K87" s="233"/>
      <c r="L87" s="460" t="str">
        <f>IFERROR(1-L86, "-")</f>
        <v>-</v>
      </c>
      <c r="M87" s="461"/>
      <c r="N87" s="462"/>
      <c r="P87" s="91" t="s">
        <v>162</v>
      </c>
      <c r="Q87" s="92"/>
      <c r="R87" s="92"/>
      <c r="S87" s="92"/>
      <c r="T87" s="92"/>
      <c r="U87" s="92"/>
      <c r="V87" s="92"/>
      <c r="W87" s="93"/>
      <c r="X87" s="494" t="str">
        <f>IFERROR(1-feldFlächenanteilGebäudeNatur, "-")</f>
        <v>-</v>
      </c>
      <c r="Y87" s="495"/>
      <c r="Z87" s="496"/>
      <c r="AO87" s="239"/>
    </row>
    <row r="88" spans="3:44" s="9" customFormat="1" ht="19.5" hidden="1" customHeight="1" x14ac:dyDescent="0.25">
      <c r="C88"/>
      <c r="P88" s="88" t="s">
        <v>161</v>
      </c>
      <c r="Q88" s="89"/>
      <c r="R88" s="89"/>
      <c r="S88" s="89"/>
      <c r="T88" s="89"/>
      <c r="U88" s="89"/>
      <c r="V88" s="89"/>
      <c r="W88" s="90"/>
      <c r="X88" s="528">
        <f>SUM($AG$59:$AG$66)+SUM($AG$72:$AG$74)</f>
        <v>0</v>
      </c>
      <c r="Y88" s="529"/>
      <c r="Z88" s="530"/>
      <c r="AO88" s="239"/>
    </row>
    <row r="89" spans="3:44" s="9" customFormat="1" ht="18.75" hidden="1" customHeight="1" x14ac:dyDescent="0.25">
      <c r="C89"/>
      <c r="P89" s="454" t="s">
        <v>163</v>
      </c>
      <c r="Q89" s="455"/>
      <c r="R89" s="455"/>
      <c r="S89" s="455"/>
      <c r="T89" s="455"/>
      <c r="U89" s="455"/>
      <c r="V89" s="455"/>
      <c r="W89" s="456"/>
      <c r="X89" s="457" t="str">
        <f>IFERROR((SUM($AJ$59:$AJ$62)+SUMIF($D$72:$D$74, "natur-basiert", $AJ$72:$AJ$74))/(SUM($AJ$59:$AJ$66)+SUM($AJ$72:$AJ$74)), "-")</f>
        <v>-</v>
      </c>
      <c r="Y89" s="458"/>
      <c r="Z89" s="459"/>
      <c r="AO89" s="239"/>
    </row>
    <row r="90" spans="3:44" s="9" customFormat="1" ht="18.75" hidden="1" customHeight="1" x14ac:dyDescent="0.25">
      <c r="C90"/>
      <c r="P90" s="521" t="s">
        <v>162</v>
      </c>
      <c r="Q90" s="522"/>
      <c r="R90" s="522"/>
      <c r="S90" s="522"/>
      <c r="T90" s="522"/>
      <c r="U90" s="522"/>
      <c r="V90" s="522"/>
      <c r="W90" s="523"/>
      <c r="X90" s="494" t="str">
        <f>IFERROR(1-feldFlächenanteilAußenNatur, "-")</f>
        <v>-</v>
      </c>
      <c r="Y90" s="495"/>
      <c r="Z90" s="496"/>
      <c r="AO90" s="239"/>
    </row>
    <row r="91" spans="3:44" s="9" customFormat="1" ht="18.75" hidden="1" customHeight="1" thickBot="1" x14ac:dyDescent="0.3">
      <c r="C91"/>
      <c r="P91" s="524" t="s">
        <v>125</v>
      </c>
      <c r="Q91" s="525"/>
      <c r="R91" s="525"/>
      <c r="S91" s="525"/>
      <c r="T91" s="525"/>
      <c r="U91" s="525"/>
      <c r="V91" s="525"/>
      <c r="W91" s="526"/>
      <c r="X91" s="500" t="str">
        <f>IF(AQ81=TRUE, "Ja", "Nein")</f>
        <v>Nein</v>
      </c>
      <c r="Y91" s="501"/>
      <c r="Z91" s="502"/>
      <c r="AO91" s="252"/>
    </row>
    <row r="92" spans="3:44" s="9" customFormat="1" ht="18.75" customHeight="1" x14ac:dyDescent="0.25">
      <c r="C92"/>
      <c r="Q92"/>
      <c r="R92"/>
      <c r="S92"/>
      <c r="T92"/>
      <c r="U92"/>
      <c r="V92"/>
      <c r="W92"/>
      <c r="X92"/>
    </row>
    <row r="93" spans="3:44" s="9" customFormat="1" ht="30" customHeight="1" x14ac:dyDescent="0.25">
      <c r="C93"/>
      <c r="O93" s="291" t="str">
        <f>IF(AR93="NICHT OK", "û", "ü")</f>
        <v>û</v>
      </c>
      <c r="P93" s="72"/>
      <c r="Q93" s="292" t="str">
        <f>IF(AR93="NICHT OK", "Antragsseite ist noch nicht vollständig ausgefüllt", "Antragsseite ist vollständig ausgefüllt")</f>
        <v>Antragsseite ist noch nicht vollständig ausgefüllt</v>
      </c>
      <c r="AA93" s="73"/>
      <c r="AB93" s="73"/>
      <c r="AC93" s="73"/>
      <c r="AD93" s="73"/>
      <c r="AE93" s="73"/>
      <c r="AF93" s="73"/>
      <c r="AG93" s="73"/>
      <c r="AH93" s="73"/>
      <c r="AI93" s="73"/>
      <c r="AJ93" s="73"/>
      <c r="AK93" s="73"/>
      <c r="AL93" s="73"/>
      <c r="AM93" s="8"/>
      <c r="AN93" s="8"/>
      <c r="AO93" s="8"/>
      <c r="AP93" s="8"/>
      <c r="AQ93" s="8"/>
      <c r="AR93" s="8" t="str">
        <f>IF(COUNTIF($AR$4:$AR$90, "NICHT OK")&gt;0, "NICHT OK", "OK")</f>
        <v>NICHT OK</v>
      </c>
    </row>
    <row r="94" spans="3:44" ht="6" customHeight="1" x14ac:dyDescent="0.25">
      <c r="C94"/>
      <c r="D94"/>
      <c r="E94"/>
      <c r="F94"/>
      <c r="G94"/>
      <c r="H94"/>
      <c r="I94"/>
      <c r="J94"/>
      <c r="K94"/>
      <c r="L94"/>
      <c r="M94"/>
      <c r="N94"/>
      <c r="O94"/>
      <c r="P94"/>
      <c r="Q94"/>
      <c r="R94"/>
      <c r="S94"/>
      <c r="T94"/>
      <c r="U94"/>
      <c r="V94"/>
      <c r="W94"/>
      <c r="X94" s="6"/>
      <c r="Y94"/>
      <c r="Z94"/>
      <c r="AA94"/>
      <c r="AB94"/>
      <c r="AC94"/>
      <c r="AD94"/>
      <c r="AE94"/>
      <c r="AF94"/>
      <c r="AG94"/>
      <c r="AH94"/>
      <c r="AI94"/>
      <c r="AJ94"/>
      <c r="AK94"/>
      <c r="AL94"/>
      <c r="AM94"/>
      <c r="AN94"/>
      <c r="AO94"/>
      <c r="AP94"/>
      <c r="AQ94"/>
      <c r="AR94"/>
    </row>
    <row r="95" spans="3:44" ht="6" customHeight="1" x14ac:dyDescent="0.2"/>
    <row r="96" spans="3:44" ht="18" customHeight="1" x14ac:dyDescent="0.25">
      <c r="C96" s="5"/>
      <c r="D96" s="5"/>
      <c r="E96" s="5"/>
      <c r="F96" s="5"/>
      <c r="G96" s="5"/>
      <c r="H96" s="5"/>
      <c r="I96" s="5"/>
      <c r="J96" s="5"/>
      <c r="K96" s="5"/>
      <c r="L96" s="5"/>
      <c r="M96" s="5"/>
      <c r="N96" s="5"/>
      <c r="O96" s="5"/>
      <c r="P96" s="5"/>
    </row>
    <row r="97" spans="3:16" ht="18" customHeight="1" x14ac:dyDescent="0.2"/>
    <row r="98" spans="3:16" ht="18" customHeight="1" x14ac:dyDescent="0.2"/>
    <row r="99" spans="3:16" ht="18" customHeight="1" x14ac:dyDescent="0.25">
      <c r="C99"/>
      <c r="D99"/>
      <c r="E99"/>
      <c r="F99"/>
      <c r="G99"/>
      <c r="H99"/>
      <c r="I99"/>
      <c r="J99"/>
      <c r="K99"/>
      <c r="L99"/>
      <c r="M99"/>
      <c r="N99"/>
      <c r="O99"/>
      <c r="P99"/>
    </row>
  </sheetData>
  <sheetProtection password="EBCC" sheet="1" formatColumns="0" selectLockedCells="1"/>
  <mergeCells count="229">
    <mergeCell ref="D30:AL30"/>
    <mergeCell ref="D71:E71"/>
    <mergeCell ref="F71:K71"/>
    <mergeCell ref="D72:E72"/>
    <mergeCell ref="F72:K72"/>
    <mergeCell ref="D63:E66"/>
    <mergeCell ref="V63:W63"/>
    <mergeCell ref="AG63:AI63"/>
    <mergeCell ref="V65:W65"/>
    <mergeCell ref="AG65:AI65"/>
    <mergeCell ref="V66:W66"/>
    <mergeCell ref="AG66:AI66"/>
    <mergeCell ref="V64:W64"/>
    <mergeCell ref="AG64:AI64"/>
    <mergeCell ref="D59:E62"/>
    <mergeCell ref="V59:W59"/>
    <mergeCell ref="AG58:AI58"/>
    <mergeCell ref="D58:E58"/>
    <mergeCell ref="AJ60:AL60"/>
    <mergeCell ref="D50:E50"/>
    <mergeCell ref="L51:AF51"/>
    <mergeCell ref="L52:AF52"/>
    <mergeCell ref="X32:AF32"/>
    <mergeCell ref="X36:AF36"/>
    <mergeCell ref="X62:AF62"/>
    <mergeCell ref="D32:E32"/>
    <mergeCell ref="D49:E49"/>
    <mergeCell ref="F49:K49"/>
    <mergeCell ref="L49:AF49"/>
    <mergeCell ref="F41:M41"/>
    <mergeCell ref="N32:U32"/>
    <mergeCell ref="N33:U33"/>
    <mergeCell ref="F32:M32"/>
    <mergeCell ref="F42:M42"/>
    <mergeCell ref="F43:M43"/>
    <mergeCell ref="F44:M44"/>
    <mergeCell ref="X41:AF41"/>
    <mergeCell ref="X42:AF42"/>
    <mergeCell ref="X43:AF43"/>
    <mergeCell ref="X44:AF44"/>
    <mergeCell ref="F33:M33"/>
    <mergeCell ref="F34:M34"/>
    <mergeCell ref="F35:M35"/>
    <mergeCell ref="F36:M36"/>
    <mergeCell ref="F37:M37"/>
    <mergeCell ref="X33:AF33"/>
    <mergeCell ref="X34:AF34"/>
    <mergeCell ref="X35:AF35"/>
    <mergeCell ref="N34:U34"/>
    <mergeCell ref="N35:U35"/>
    <mergeCell ref="N36:U36"/>
    <mergeCell ref="X37:AF37"/>
    <mergeCell ref="X38:AF38"/>
    <mergeCell ref="X39:AF39"/>
    <mergeCell ref="AJ33:AL33"/>
    <mergeCell ref="AJ34:AL34"/>
    <mergeCell ref="AJ35:AL35"/>
    <mergeCell ref="AJ36:AL36"/>
    <mergeCell ref="AJ37:AL37"/>
    <mergeCell ref="AJ38:AL38"/>
    <mergeCell ref="AG38:AI38"/>
    <mergeCell ref="AG39:AI39"/>
    <mergeCell ref="D20:L20"/>
    <mergeCell ref="M19:AL19"/>
    <mergeCell ref="M20:AL20"/>
    <mergeCell ref="D17:AL17"/>
    <mergeCell ref="V43:W43"/>
    <mergeCell ref="V44:W44"/>
    <mergeCell ref="V41:W41"/>
    <mergeCell ref="V42:W42"/>
    <mergeCell ref="V33:W33"/>
    <mergeCell ref="V34:W34"/>
    <mergeCell ref="V35:W35"/>
    <mergeCell ref="V36:W36"/>
    <mergeCell ref="AJ32:AL32"/>
    <mergeCell ref="AG32:AI32"/>
    <mergeCell ref="V32:W32"/>
    <mergeCell ref="AG33:AI33"/>
    <mergeCell ref="D33:E35"/>
    <mergeCell ref="AJ41:AL41"/>
    <mergeCell ref="AG34:AI34"/>
    <mergeCell ref="V37:W37"/>
    <mergeCell ref="V38:W38"/>
    <mergeCell ref="V39:W39"/>
    <mergeCell ref="V40:W40"/>
    <mergeCell ref="AG35:AI35"/>
    <mergeCell ref="D19:L19"/>
    <mergeCell ref="D15:AL15"/>
    <mergeCell ref="D16:AL16"/>
    <mergeCell ref="C4:AL4"/>
    <mergeCell ref="D8:AL8"/>
    <mergeCell ref="D9:AL9"/>
    <mergeCell ref="D11:AL11"/>
    <mergeCell ref="D12:AL12"/>
    <mergeCell ref="D13:L13"/>
    <mergeCell ref="D74:E74"/>
    <mergeCell ref="F74:K74"/>
    <mergeCell ref="L74:AF74"/>
    <mergeCell ref="N63:U63"/>
    <mergeCell ref="N64:U64"/>
    <mergeCell ref="N65:U65"/>
    <mergeCell ref="X63:AF63"/>
    <mergeCell ref="X64:AF64"/>
    <mergeCell ref="X65:AF65"/>
    <mergeCell ref="X66:AF66"/>
    <mergeCell ref="D73:E73"/>
    <mergeCell ref="F73:K73"/>
    <mergeCell ref="L72:AF72"/>
    <mergeCell ref="L73:AF73"/>
    <mergeCell ref="F63:M63"/>
    <mergeCell ref="F64:M64"/>
    <mergeCell ref="F65:M65"/>
    <mergeCell ref="F66:M66"/>
    <mergeCell ref="N66:U66"/>
    <mergeCell ref="X91:Z91"/>
    <mergeCell ref="L85:N85"/>
    <mergeCell ref="X85:Z85"/>
    <mergeCell ref="D78:AL78"/>
    <mergeCell ref="O81:P81"/>
    <mergeCell ref="L24:N24"/>
    <mergeCell ref="L26:N26"/>
    <mergeCell ref="X86:Z86"/>
    <mergeCell ref="O80:P80"/>
    <mergeCell ref="D81:N81"/>
    <mergeCell ref="Q80:AL80"/>
    <mergeCell ref="Q81:AL81"/>
    <mergeCell ref="D80:N80"/>
    <mergeCell ref="D85:K85"/>
    <mergeCell ref="P85:W85"/>
    <mergeCell ref="P86:W86"/>
    <mergeCell ref="P89:W89"/>
    <mergeCell ref="P90:W90"/>
    <mergeCell ref="P91:W91"/>
    <mergeCell ref="X24:Z24"/>
    <mergeCell ref="X26:Z26"/>
    <mergeCell ref="X87:Z87"/>
    <mergeCell ref="X88:Z88"/>
    <mergeCell ref="X89:Z89"/>
    <mergeCell ref="X90:Z90"/>
    <mergeCell ref="N37:U37"/>
    <mergeCell ref="N38:U38"/>
    <mergeCell ref="N39:U39"/>
    <mergeCell ref="N40:U40"/>
    <mergeCell ref="N41:U41"/>
    <mergeCell ref="N42:U42"/>
    <mergeCell ref="AJ64:AL64"/>
    <mergeCell ref="AJ65:AL65"/>
    <mergeCell ref="L71:AF71"/>
    <mergeCell ref="AJ62:AL62"/>
    <mergeCell ref="N60:U60"/>
    <mergeCell ref="N61:U61"/>
    <mergeCell ref="N62:U62"/>
    <mergeCell ref="F60:M60"/>
    <mergeCell ref="AG61:AI61"/>
    <mergeCell ref="V62:W62"/>
    <mergeCell ref="AG62:AI62"/>
    <mergeCell ref="AJ52:AL52"/>
    <mergeCell ref="AJ58:AL58"/>
    <mergeCell ref="AG59:AI59"/>
    <mergeCell ref="AJ59:AL59"/>
    <mergeCell ref="AG50:AI50"/>
    <mergeCell ref="AG49:AI49"/>
    <mergeCell ref="AJ49:AL49"/>
    <mergeCell ref="D36:E44"/>
    <mergeCell ref="AG43:AI43"/>
    <mergeCell ref="AG44:AI44"/>
    <mergeCell ref="AJ44:AL44"/>
    <mergeCell ref="AJ42:AL42"/>
    <mergeCell ref="N44:U44"/>
    <mergeCell ref="AG36:AI36"/>
    <mergeCell ref="AG37:AI37"/>
    <mergeCell ref="AJ39:AL39"/>
    <mergeCell ref="AJ40:AL40"/>
    <mergeCell ref="AJ43:AL43"/>
    <mergeCell ref="AG41:AI41"/>
    <mergeCell ref="AG42:AI42"/>
    <mergeCell ref="F38:M38"/>
    <mergeCell ref="F39:M39"/>
    <mergeCell ref="F40:M40"/>
    <mergeCell ref="X40:AF40"/>
    <mergeCell ref="AG40:AI40"/>
    <mergeCell ref="AJ72:AL72"/>
    <mergeCell ref="AG73:AI73"/>
    <mergeCell ref="AJ73:AL73"/>
    <mergeCell ref="D51:E51"/>
    <mergeCell ref="X58:AF58"/>
    <mergeCell ref="X59:AF59"/>
    <mergeCell ref="X60:AF60"/>
    <mergeCell ref="D47:AL47"/>
    <mergeCell ref="AG51:AI51"/>
    <mergeCell ref="AJ51:AL51"/>
    <mergeCell ref="AG52:AI52"/>
    <mergeCell ref="F59:M59"/>
    <mergeCell ref="V60:W60"/>
    <mergeCell ref="AG60:AI60"/>
    <mergeCell ref="AJ50:AL50"/>
    <mergeCell ref="N59:U59"/>
    <mergeCell ref="D52:E52"/>
    <mergeCell ref="F51:K51"/>
    <mergeCell ref="F52:K52"/>
    <mergeCell ref="F50:K50"/>
    <mergeCell ref="N58:U58"/>
    <mergeCell ref="V58:W58"/>
    <mergeCell ref="D56:AL56"/>
    <mergeCell ref="X61:AF61"/>
    <mergeCell ref="D21:AL21"/>
    <mergeCell ref="P26:W26"/>
    <mergeCell ref="P24:W24"/>
    <mergeCell ref="D86:K86"/>
    <mergeCell ref="L86:N86"/>
    <mergeCell ref="L87:N87"/>
    <mergeCell ref="D24:K24"/>
    <mergeCell ref="D26:K26"/>
    <mergeCell ref="AJ66:AL66"/>
    <mergeCell ref="AJ63:AL63"/>
    <mergeCell ref="N43:U43"/>
    <mergeCell ref="L50:AF50"/>
    <mergeCell ref="F58:M58"/>
    <mergeCell ref="D25:J25"/>
    <mergeCell ref="AG71:AI71"/>
    <mergeCell ref="AJ71:AL71"/>
    <mergeCell ref="AG72:AI72"/>
    <mergeCell ref="D69:AL69"/>
    <mergeCell ref="AJ61:AL61"/>
    <mergeCell ref="F61:M61"/>
    <mergeCell ref="F62:M62"/>
    <mergeCell ref="V61:W61"/>
    <mergeCell ref="AG74:AI74"/>
    <mergeCell ref="AJ74:AL74"/>
  </mergeCells>
  <conditionalFormatting sqref="D9 D12 D16">
    <cfRule type="expression" dxfId="145" priority="50">
      <formula>IF(AND(D9 &lt;&gt;"", D9&lt;&gt;"bitte auswählen"), TRUE,FALSE)</formula>
    </cfRule>
  </conditionalFormatting>
  <conditionalFormatting sqref="D50:D52">
    <cfRule type="expression" dxfId="144" priority="29">
      <formula>IF(AND(D50&lt;&gt;"bitte auswählen", D50&lt;&gt;""), TRUE,FALSE)</formula>
    </cfRule>
  </conditionalFormatting>
  <conditionalFormatting sqref="D72:D74">
    <cfRule type="expression" dxfId="143" priority="24">
      <formula>IF(AND(D72&lt;&gt;"bitte auswählen", D72&lt;&gt;""), TRUE,FALSE)</formula>
    </cfRule>
  </conditionalFormatting>
  <conditionalFormatting sqref="F72:F74 L72:L74">
    <cfRule type="expression" dxfId="142" priority="22">
      <formula>IF(OR($D72="", $D72="bitte auswählen"), TRUE,FALSE)</formula>
    </cfRule>
    <cfRule type="expression" dxfId="141" priority="23">
      <formula>IF(AND($D72&lt;&gt;"bitte auswählen", $D72&lt;&gt;"", F72&lt;&gt;""), TRUE,FALSE)</formula>
    </cfRule>
  </conditionalFormatting>
  <conditionalFormatting sqref="L24 X24 L26">
    <cfRule type="expression" dxfId="140" priority="13">
      <formula>IF(OR(L24 = "", L24 ="bitte auswählen"), TRUE,FALSE)</formula>
    </cfRule>
  </conditionalFormatting>
  <conditionalFormatting sqref="M13:AL13">
    <cfRule type="expression" dxfId="139" priority="49">
      <formula>IF($AR$13="OK", TRUE,FALSE)</formula>
    </cfRule>
  </conditionalFormatting>
  <conditionalFormatting sqref="M19:AL19">
    <cfRule type="expression" dxfId="138" priority="1">
      <formula>IF(AND($M19 &lt;&gt;"", $M19&lt;&gt;"bitte auswählen", LEFT($M19, 1)&lt;&gt;"1",LEFT($M19, 1)&lt;&gt;"2",LEFT($M19, 1)&lt;&gt;"5",LEFT($M19, 1)&lt;&gt;"6"), TRUE,FALSE)</formula>
    </cfRule>
  </conditionalFormatting>
  <conditionalFormatting sqref="M20:AL20">
    <cfRule type="expression" dxfId="137" priority="8">
      <formula>IF(AND($M20 &lt;&gt;"", $M20&lt;&gt;"bitte auswählen", LEFT($M20, 1)&lt;&gt;"1",LEFT($M20, 1)&lt;&gt;"2",LEFT($M20, 1)&lt;&gt;"3"), TRUE,FALSE)</formula>
    </cfRule>
  </conditionalFormatting>
  <conditionalFormatting sqref="O93:Q93 AA93:AL93">
    <cfRule type="expression" dxfId="136" priority="51">
      <formula>IF($AR$93="OK", TRUE,FALSE)</formula>
    </cfRule>
  </conditionalFormatting>
  <conditionalFormatting sqref="Q81:AL81">
    <cfRule type="expression" dxfId="135" priority="338">
      <formula>IF($AQ$81=FALSE, TRUE,FALSE)</formula>
    </cfRule>
    <cfRule type="expression" dxfId="134" priority="339">
      <formula>IF(AND($AQ$81=TRUE, $Q$81&lt;&gt;""), TRUE,FALSE)</formula>
    </cfRule>
    <cfRule type="expression" dxfId="133" priority="340">
      <formula>IF(AND($AQ$81=TRUE, $Q$7=""), TRUE,FALSE)</formula>
    </cfRule>
  </conditionalFormatting>
  <conditionalFormatting sqref="V33:W44 V59:W66 O81">
    <cfRule type="expression" dxfId="132" priority="2">
      <formula>IF($AQ33=TRUE,TRUE,FALSE)</formula>
    </cfRule>
  </conditionalFormatting>
  <conditionalFormatting sqref="X26:Z26">
    <cfRule type="expression" dxfId="131" priority="6">
      <formula>IF(AND($X$26&lt;&gt;"", $X$26&lt;=$X$24),TRUE,FALSE)</formula>
    </cfRule>
  </conditionalFormatting>
  <conditionalFormatting sqref="X33:X44 AG33:AI44 X59:X66">
    <cfRule type="expression" dxfId="130" priority="34">
      <formula>IF(AND($AQ33=TRUE, X33&lt;&gt;""), TRUE,FALSE)</formula>
    </cfRule>
    <cfRule type="expression" dxfId="129" priority="35">
      <formula>IF($AQ33=FALSE, TRUE,FALSE)</formula>
    </cfRule>
  </conditionalFormatting>
  <conditionalFormatting sqref="F50:F52 L50:L52 AG50:AG52">
    <cfRule type="expression" dxfId="128" priority="25">
      <formula>IF(OR($D50="", $D50="bitte auswählen"), TRUE,FALSE)</formula>
    </cfRule>
    <cfRule type="expression" dxfId="127" priority="27">
      <formula>IF(AND($D50&lt;&gt;"bitte auswählen", $D50&lt;&gt;"", F50&lt;&gt;""), TRUE,FALSE)</formula>
    </cfRule>
  </conditionalFormatting>
  <conditionalFormatting sqref="AG59:AI66">
    <cfRule type="expression" dxfId="126" priority="176">
      <formula>IF(AND($AQ59=TRUE, AG59&lt;&gt;""), TRUE,FALSE)</formula>
    </cfRule>
    <cfRule type="expression" dxfId="125" priority="177">
      <formula>IF($AQ59=FALSE, TRUE,FALSE)</formula>
    </cfRule>
  </conditionalFormatting>
  <conditionalFormatting sqref="AG72:AG74">
    <cfRule type="expression" dxfId="124" priority="9">
      <formula>IF(OR($D72="", $D72="bitte auswählen"), TRUE,FALSE)</formula>
    </cfRule>
    <cfRule type="expression" dxfId="123" priority="10">
      <formula>IF(AND($D72&lt;&gt;"bitte auswählen", $D72&lt;&gt;"", AG72&lt;&gt;""), TRUE,FALSE)</formula>
    </cfRule>
  </conditionalFormatting>
  <dataValidations xWindow="943" yWindow="932" count="12">
    <dataValidation allowBlank="1" showErrorMessage="1" sqref="D10:AL10 D17:D18 D14:AL14 L23:L26 D23:K26 M23:N26 O23:W27 AA23:AL27 X23:Z26"/>
    <dataValidation allowBlank="1" showErrorMessage="1" promptTitle="WICHTIG" prompt="_x000a__x000a_" sqref="M13:AL13"/>
    <dataValidation allowBlank="1" promptTitle="Hinweis:" prompt="Wählen Sie im Dropdown-menü das Tabellenblatt an und klicken Sie anschließend auf den Link." sqref="Y6:AA7 P85:W85 AG32 Y67:AA68 AG58 Y45:AA46 AG49 AG71 E85:G87 Y75:AA79 X85:X86 Q85:S91 Y28:AA31 Y53:AA57 O24:O25 Y22:AA23 Y82:AA84"/>
    <dataValidation type="decimal" allowBlank="1" showInputMessage="1" showErrorMessage="1" errorTitle="WARNUNG" error="Nur Zahlen größer oder gleich 0 erlaubt" sqref="AG59:AL62 AG50:AL52 AG72:AL74 AJ33:AL35 AG33:AI44">
      <formula1>0</formula1>
      <formula2>99999999999</formula2>
    </dataValidation>
    <dataValidation type="list" allowBlank="1" showInputMessage="1" showErrorMessage="1" sqref="D50:E52 D72:E74">
      <formula1>"bitte auswählen, natur-basiert, grau"</formula1>
    </dataValidation>
    <dataValidation type="whole" allowBlank="1" showInputMessage="1" showErrorMessage="1" errorTitle="Warnung" error="Nur ganze Zahlen größer oder gleich 0 erlaubt" sqref="X24:Z24 L24:N24 M26:N26 L26 X26:Z26">
      <formula1>0</formula1>
      <formula2>999999999</formula2>
    </dataValidation>
    <dataValidation type="textLength" allowBlank="1" showInputMessage="1" showErrorMessage="1" errorTitle="WARNUNG" error="Maximal 550 Zeichen erlaubt! (inkl. Leerzeichen)" promptTitle="Hinweis" prompt="Maximal 550 Zeichen erlaubt (ungefähr 80 Wörter)" sqref="D16:AL16">
      <formula1>0</formula1>
      <formula2>550</formula2>
    </dataValidation>
    <dataValidation type="textLength" allowBlank="1" showInputMessage="1" showErrorMessage="1" errorTitle="WARNUNG" error="Maximal 140 Zeichen erlaubt! (inkl. Leerzeichen)" promptTitle="HINWEIS" prompt="Maximal 140 Zeichen erlaubt (ungefähr 20 Wörter)" sqref="X33:AF44 X59:AF66">
      <formula1>0</formula1>
      <formula2>140</formula2>
    </dataValidation>
    <dataValidation type="textLength" allowBlank="1" showInputMessage="1" showErrorMessage="1" errorTitle="WARNUNG" error="Maximal 50 Zeichen erlaubt!_x000a_(inkl. Leerzeichen)" promptTitle="HINWEIS" prompt="Maximal 50 Zeichen erlaubt (ungefähr 6 Wörter)" sqref="F50:K52 F72:K74">
      <formula1>0</formula1>
      <formula2>50</formula2>
    </dataValidation>
    <dataValidation type="textLength" allowBlank="1" showInputMessage="1" showErrorMessage="1" errorTitle="WARNUNG" error="Maximal 230 Zeichen erlaubt! (inkl. Leerzeichen)" promptTitle="HINWEIS" prompt="Maximal 230 Zeichen erlaubt (ungefähr 35 Wörter)" sqref="L50:AF52 L72:AF74">
      <formula1>0</formula1>
      <formula2>230</formula2>
    </dataValidation>
    <dataValidation type="list" allowBlank="1" showInputMessage="1" showErrorMessage="1" errorTitle="WARNUNG" error="Bitte nutzen Sie das Dropdown und wählen darüber einen gültigen Wert aus" sqref="M19:AL20">
      <formula1>listFortschrittsmatrix</formula1>
    </dataValidation>
    <dataValidation type="textLength" allowBlank="1" showInputMessage="1" showErrorMessage="1" errorTitle="WARNUNG" error="Maximal 1100 Zeichen erlaubt! (inkl. Leerzeichen)" promptTitle="Hinweis" prompt="Maximal 1100 Zeichen erlaubt (ungefähr 160 Wörter)" sqref="D9:AL9 D12:AL12">
      <formula1>0</formula1>
      <formula2>1100</formula2>
    </dataValidation>
  </dataValidations>
  <printOptions horizontalCentered="1"/>
  <pageMargins left="0.23622047244094491" right="0.23622047244094491" top="0.74803149606299213" bottom="0.74803149606299213" header="0.31496062992125984" footer="0.31496062992125984"/>
  <pageSetup paperSize="9" scale="72" fitToHeight="0" orientation="landscape" r:id="rId1"/>
  <headerFooter>
    <oddFooter>&amp;CSeite &amp;P von &amp;N</oddFooter>
  </headerFooter>
  <rowBreaks count="4" manualBreakCount="4">
    <brk id="41" min="1" max="38" man="1"/>
    <brk id="53" min="1" max="38" man="1"/>
    <brk id="66" min="1" max="38" man="1"/>
    <brk id="81"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17763" r:id="rId4" name="Check Box 3">
              <controlPr defaultSize="0" autoFill="0" autoLine="0" autoPict="0" altText="Checkbox zum ankreuzen">
                <anchor moveWithCells="1">
                  <from>
                    <xdr:col>12</xdr:col>
                    <xdr:colOff>28575</xdr:colOff>
                    <xdr:row>12</xdr:row>
                    <xdr:rowOff>0</xdr:rowOff>
                  </from>
                  <to>
                    <xdr:col>12</xdr:col>
                    <xdr:colOff>228600</xdr:colOff>
                    <xdr:row>12</xdr:row>
                    <xdr:rowOff>219075</xdr:rowOff>
                  </to>
                </anchor>
              </controlPr>
            </control>
          </mc:Choice>
        </mc:AlternateContent>
        <mc:AlternateContent xmlns:mc="http://schemas.openxmlformats.org/markup-compatibility/2006">
          <mc:Choice Requires="x14">
            <control shapeId="117764" r:id="rId5" name="Check Box 4">
              <controlPr defaultSize="0" autoFill="0" autoLine="0" autoPict="0" altText="Checkbox zum ankreuzen">
                <anchor moveWithCells="1">
                  <from>
                    <xdr:col>16</xdr:col>
                    <xdr:colOff>28575</xdr:colOff>
                    <xdr:row>12</xdr:row>
                    <xdr:rowOff>0</xdr:rowOff>
                  </from>
                  <to>
                    <xdr:col>16</xdr:col>
                    <xdr:colOff>228600</xdr:colOff>
                    <xdr:row>12</xdr:row>
                    <xdr:rowOff>219075</xdr:rowOff>
                  </to>
                </anchor>
              </controlPr>
            </control>
          </mc:Choice>
        </mc:AlternateContent>
        <mc:AlternateContent xmlns:mc="http://schemas.openxmlformats.org/markup-compatibility/2006">
          <mc:Choice Requires="x14">
            <control shapeId="117765" r:id="rId6" name="Check Box 5">
              <controlPr defaultSize="0" autoFill="0" autoLine="0" autoPict="0" altText="Checkbox zum ankreuzen">
                <anchor moveWithCells="1">
                  <from>
                    <xdr:col>21</xdr:col>
                    <xdr:colOff>28575</xdr:colOff>
                    <xdr:row>12</xdr:row>
                    <xdr:rowOff>28575</xdr:rowOff>
                  </from>
                  <to>
                    <xdr:col>21</xdr:col>
                    <xdr:colOff>257175</xdr:colOff>
                    <xdr:row>12</xdr:row>
                    <xdr:rowOff>228600</xdr:rowOff>
                  </to>
                </anchor>
              </controlPr>
            </control>
          </mc:Choice>
        </mc:AlternateContent>
        <mc:AlternateContent xmlns:mc="http://schemas.openxmlformats.org/markup-compatibility/2006">
          <mc:Choice Requires="x14">
            <control shapeId="117766" r:id="rId7" name="Check Box 6">
              <controlPr defaultSize="0" autoFill="0" autoLine="0" autoPict="0" altText="Checkbox zum ankreuzen">
                <anchor moveWithCells="1">
                  <from>
                    <xdr:col>26</xdr:col>
                    <xdr:colOff>28575</xdr:colOff>
                    <xdr:row>12</xdr:row>
                    <xdr:rowOff>28575</xdr:rowOff>
                  </from>
                  <to>
                    <xdr:col>26</xdr:col>
                    <xdr:colOff>257175</xdr:colOff>
                    <xdr:row>12</xdr:row>
                    <xdr:rowOff>228600</xdr:rowOff>
                  </to>
                </anchor>
              </controlPr>
            </control>
          </mc:Choice>
        </mc:AlternateContent>
        <mc:AlternateContent xmlns:mc="http://schemas.openxmlformats.org/markup-compatibility/2006">
          <mc:Choice Requires="x14">
            <control shapeId="117767" r:id="rId8" name="Check Box 7">
              <controlPr defaultSize="0" autoFill="0" autoLine="0" autoPict="0" altText="Checkbox zum ankreuzen">
                <anchor moveWithCells="1">
                  <from>
                    <xdr:col>33</xdr:col>
                    <xdr:colOff>0</xdr:colOff>
                    <xdr:row>12</xdr:row>
                    <xdr:rowOff>28575</xdr:rowOff>
                  </from>
                  <to>
                    <xdr:col>33</xdr:col>
                    <xdr:colOff>219075</xdr:colOff>
                    <xdr:row>12</xdr:row>
                    <xdr:rowOff>228600</xdr:rowOff>
                  </to>
                </anchor>
              </controlPr>
            </control>
          </mc:Choice>
        </mc:AlternateContent>
        <mc:AlternateContent xmlns:mc="http://schemas.openxmlformats.org/markup-compatibility/2006">
          <mc:Choice Requires="x14">
            <control shapeId="117769" r:id="rId9" name="Check Box 9">
              <controlPr defaultSize="0" autoFill="0" autoLine="0" autoPict="0" altText="Checkbox zum ankreuzen">
                <anchor moveWithCells="1">
                  <from>
                    <xdr:col>21</xdr:col>
                    <xdr:colOff>257175</xdr:colOff>
                    <xdr:row>32</xdr:row>
                    <xdr:rowOff>180975</xdr:rowOff>
                  </from>
                  <to>
                    <xdr:col>22</xdr:col>
                    <xdr:colOff>104775</xdr:colOff>
                    <xdr:row>32</xdr:row>
                    <xdr:rowOff>409575</xdr:rowOff>
                  </to>
                </anchor>
              </controlPr>
            </control>
          </mc:Choice>
        </mc:AlternateContent>
        <mc:AlternateContent xmlns:mc="http://schemas.openxmlformats.org/markup-compatibility/2006">
          <mc:Choice Requires="x14">
            <control shapeId="117770" r:id="rId10" name="Check Box 10">
              <controlPr defaultSize="0" autoFill="0" autoLine="0" autoPict="0" altText="Checkbox zum ankreuzen">
                <anchor moveWithCells="1">
                  <from>
                    <xdr:col>21</xdr:col>
                    <xdr:colOff>257175</xdr:colOff>
                    <xdr:row>33</xdr:row>
                    <xdr:rowOff>180975</xdr:rowOff>
                  </from>
                  <to>
                    <xdr:col>22</xdr:col>
                    <xdr:colOff>104775</xdr:colOff>
                    <xdr:row>33</xdr:row>
                    <xdr:rowOff>409575</xdr:rowOff>
                  </to>
                </anchor>
              </controlPr>
            </control>
          </mc:Choice>
        </mc:AlternateContent>
        <mc:AlternateContent xmlns:mc="http://schemas.openxmlformats.org/markup-compatibility/2006">
          <mc:Choice Requires="x14">
            <control shapeId="117771" r:id="rId11" name="Check Box 11">
              <controlPr defaultSize="0" autoFill="0" autoLine="0" autoPict="0" altText="Checkbox zum ankreuzen">
                <anchor moveWithCells="1">
                  <from>
                    <xdr:col>21</xdr:col>
                    <xdr:colOff>257175</xdr:colOff>
                    <xdr:row>34</xdr:row>
                    <xdr:rowOff>180975</xdr:rowOff>
                  </from>
                  <to>
                    <xdr:col>22</xdr:col>
                    <xdr:colOff>104775</xdr:colOff>
                    <xdr:row>34</xdr:row>
                    <xdr:rowOff>409575</xdr:rowOff>
                  </to>
                </anchor>
              </controlPr>
            </control>
          </mc:Choice>
        </mc:AlternateContent>
        <mc:AlternateContent xmlns:mc="http://schemas.openxmlformats.org/markup-compatibility/2006">
          <mc:Choice Requires="x14">
            <control shapeId="117772" r:id="rId12" name="Check Box 12">
              <controlPr defaultSize="0" autoFill="0" autoLine="0" autoPict="0" altText="Checkbox zum ankreuzen">
                <anchor moveWithCells="1">
                  <from>
                    <xdr:col>21</xdr:col>
                    <xdr:colOff>257175</xdr:colOff>
                    <xdr:row>35</xdr:row>
                    <xdr:rowOff>180975</xdr:rowOff>
                  </from>
                  <to>
                    <xdr:col>22</xdr:col>
                    <xdr:colOff>104775</xdr:colOff>
                    <xdr:row>35</xdr:row>
                    <xdr:rowOff>409575</xdr:rowOff>
                  </to>
                </anchor>
              </controlPr>
            </control>
          </mc:Choice>
        </mc:AlternateContent>
        <mc:AlternateContent xmlns:mc="http://schemas.openxmlformats.org/markup-compatibility/2006">
          <mc:Choice Requires="x14">
            <control shapeId="117773" r:id="rId13" name="Check Box 13">
              <controlPr defaultSize="0" autoFill="0" autoLine="0" autoPict="0" altText="Checkbox zum ankreuzen">
                <anchor moveWithCells="1">
                  <from>
                    <xdr:col>21</xdr:col>
                    <xdr:colOff>257175</xdr:colOff>
                    <xdr:row>36</xdr:row>
                    <xdr:rowOff>180975</xdr:rowOff>
                  </from>
                  <to>
                    <xdr:col>22</xdr:col>
                    <xdr:colOff>104775</xdr:colOff>
                    <xdr:row>36</xdr:row>
                    <xdr:rowOff>409575</xdr:rowOff>
                  </to>
                </anchor>
              </controlPr>
            </control>
          </mc:Choice>
        </mc:AlternateContent>
        <mc:AlternateContent xmlns:mc="http://schemas.openxmlformats.org/markup-compatibility/2006">
          <mc:Choice Requires="x14">
            <control shapeId="117774" r:id="rId14" name="Check Box 14">
              <controlPr defaultSize="0" autoFill="0" autoLine="0" autoPict="0" altText="Checkbox zum ankreuzen">
                <anchor moveWithCells="1">
                  <from>
                    <xdr:col>21</xdr:col>
                    <xdr:colOff>257175</xdr:colOff>
                    <xdr:row>37</xdr:row>
                    <xdr:rowOff>180975</xdr:rowOff>
                  </from>
                  <to>
                    <xdr:col>22</xdr:col>
                    <xdr:colOff>104775</xdr:colOff>
                    <xdr:row>37</xdr:row>
                    <xdr:rowOff>409575</xdr:rowOff>
                  </to>
                </anchor>
              </controlPr>
            </control>
          </mc:Choice>
        </mc:AlternateContent>
        <mc:AlternateContent xmlns:mc="http://schemas.openxmlformats.org/markup-compatibility/2006">
          <mc:Choice Requires="x14">
            <control shapeId="117775" r:id="rId15" name="Check Box 15">
              <controlPr defaultSize="0" autoFill="0" autoLine="0" autoPict="0" altText="Checkbox zum ankreuzen">
                <anchor moveWithCells="1">
                  <from>
                    <xdr:col>21</xdr:col>
                    <xdr:colOff>257175</xdr:colOff>
                    <xdr:row>38</xdr:row>
                    <xdr:rowOff>180975</xdr:rowOff>
                  </from>
                  <to>
                    <xdr:col>22</xdr:col>
                    <xdr:colOff>104775</xdr:colOff>
                    <xdr:row>38</xdr:row>
                    <xdr:rowOff>409575</xdr:rowOff>
                  </to>
                </anchor>
              </controlPr>
            </control>
          </mc:Choice>
        </mc:AlternateContent>
        <mc:AlternateContent xmlns:mc="http://schemas.openxmlformats.org/markup-compatibility/2006">
          <mc:Choice Requires="x14">
            <control shapeId="117776" r:id="rId16" name="Check Box 16">
              <controlPr defaultSize="0" autoFill="0" autoLine="0" autoPict="0" altText="Checkbox zum ankreuzen">
                <anchor moveWithCells="1">
                  <from>
                    <xdr:col>21</xdr:col>
                    <xdr:colOff>257175</xdr:colOff>
                    <xdr:row>39</xdr:row>
                    <xdr:rowOff>180975</xdr:rowOff>
                  </from>
                  <to>
                    <xdr:col>22</xdr:col>
                    <xdr:colOff>104775</xdr:colOff>
                    <xdr:row>39</xdr:row>
                    <xdr:rowOff>409575</xdr:rowOff>
                  </to>
                </anchor>
              </controlPr>
            </control>
          </mc:Choice>
        </mc:AlternateContent>
        <mc:AlternateContent xmlns:mc="http://schemas.openxmlformats.org/markup-compatibility/2006">
          <mc:Choice Requires="x14">
            <control shapeId="117777" r:id="rId17" name="Check Box 17">
              <controlPr defaultSize="0" autoFill="0" autoLine="0" autoPict="0" altText="Checkbox zum ankreuzen">
                <anchor moveWithCells="1">
                  <from>
                    <xdr:col>21</xdr:col>
                    <xdr:colOff>257175</xdr:colOff>
                    <xdr:row>40</xdr:row>
                    <xdr:rowOff>180975</xdr:rowOff>
                  </from>
                  <to>
                    <xdr:col>22</xdr:col>
                    <xdr:colOff>104775</xdr:colOff>
                    <xdr:row>40</xdr:row>
                    <xdr:rowOff>409575</xdr:rowOff>
                  </to>
                </anchor>
              </controlPr>
            </control>
          </mc:Choice>
        </mc:AlternateContent>
        <mc:AlternateContent xmlns:mc="http://schemas.openxmlformats.org/markup-compatibility/2006">
          <mc:Choice Requires="x14">
            <control shapeId="117778" r:id="rId18" name="Check Box 18">
              <controlPr defaultSize="0" autoFill="0" autoLine="0" autoPict="0" altText="Checkbox zum ankreuzen">
                <anchor moveWithCells="1">
                  <from>
                    <xdr:col>21</xdr:col>
                    <xdr:colOff>257175</xdr:colOff>
                    <xdr:row>41</xdr:row>
                    <xdr:rowOff>180975</xdr:rowOff>
                  </from>
                  <to>
                    <xdr:col>22</xdr:col>
                    <xdr:colOff>104775</xdr:colOff>
                    <xdr:row>41</xdr:row>
                    <xdr:rowOff>409575</xdr:rowOff>
                  </to>
                </anchor>
              </controlPr>
            </control>
          </mc:Choice>
        </mc:AlternateContent>
        <mc:AlternateContent xmlns:mc="http://schemas.openxmlformats.org/markup-compatibility/2006">
          <mc:Choice Requires="x14">
            <control shapeId="117779" r:id="rId19" name="Check Box 19">
              <controlPr defaultSize="0" autoFill="0" autoLine="0" autoPict="0" altText="Checkbox zum ankreuzen">
                <anchor moveWithCells="1">
                  <from>
                    <xdr:col>21</xdr:col>
                    <xdr:colOff>257175</xdr:colOff>
                    <xdr:row>42</xdr:row>
                    <xdr:rowOff>180975</xdr:rowOff>
                  </from>
                  <to>
                    <xdr:col>22</xdr:col>
                    <xdr:colOff>104775</xdr:colOff>
                    <xdr:row>42</xdr:row>
                    <xdr:rowOff>409575</xdr:rowOff>
                  </to>
                </anchor>
              </controlPr>
            </control>
          </mc:Choice>
        </mc:AlternateContent>
        <mc:AlternateContent xmlns:mc="http://schemas.openxmlformats.org/markup-compatibility/2006">
          <mc:Choice Requires="x14">
            <control shapeId="117780" r:id="rId20" name="Check Box 20">
              <controlPr defaultSize="0" autoFill="0" autoLine="0" autoPict="0" altText="Checkbox zum ankreuzen">
                <anchor moveWithCells="1">
                  <from>
                    <xdr:col>21</xdr:col>
                    <xdr:colOff>257175</xdr:colOff>
                    <xdr:row>43</xdr:row>
                    <xdr:rowOff>180975</xdr:rowOff>
                  </from>
                  <to>
                    <xdr:col>22</xdr:col>
                    <xdr:colOff>104775</xdr:colOff>
                    <xdr:row>43</xdr:row>
                    <xdr:rowOff>409575</xdr:rowOff>
                  </to>
                </anchor>
              </controlPr>
            </control>
          </mc:Choice>
        </mc:AlternateContent>
        <mc:AlternateContent xmlns:mc="http://schemas.openxmlformats.org/markup-compatibility/2006">
          <mc:Choice Requires="x14">
            <control shapeId="117781" r:id="rId21" name="Check Box 21">
              <controlPr defaultSize="0" autoFill="0" autoLine="0" autoPict="0" altText="Checkbox zum ankreuzen">
                <anchor moveWithCells="1">
                  <from>
                    <xdr:col>21</xdr:col>
                    <xdr:colOff>257175</xdr:colOff>
                    <xdr:row>58</xdr:row>
                    <xdr:rowOff>180975</xdr:rowOff>
                  </from>
                  <to>
                    <xdr:col>22</xdr:col>
                    <xdr:colOff>104775</xdr:colOff>
                    <xdr:row>58</xdr:row>
                    <xdr:rowOff>409575</xdr:rowOff>
                  </to>
                </anchor>
              </controlPr>
            </control>
          </mc:Choice>
        </mc:AlternateContent>
        <mc:AlternateContent xmlns:mc="http://schemas.openxmlformats.org/markup-compatibility/2006">
          <mc:Choice Requires="x14">
            <control shapeId="117782" r:id="rId22" name="Check Box 22">
              <controlPr defaultSize="0" autoFill="0" autoLine="0" autoPict="0" altText="Checkbox zum ankreuzen">
                <anchor moveWithCells="1">
                  <from>
                    <xdr:col>21</xdr:col>
                    <xdr:colOff>257175</xdr:colOff>
                    <xdr:row>60</xdr:row>
                    <xdr:rowOff>180975</xdr:rowOff>
                  </from>
                  <to>
                    <xdr:col>22</xdr:col>
                    <xdr:colOff>104775</xdr:colOff>
                    <xdr:row>60</xdr:row>
                    <xdr:rowOff>409575</xdr:rowOff>
                  </to>
                </anchor>
              </controlPr>
            </control>
          </mc:Choice>
        </mc:AlternateContent>
        <mc:AlternateContent xmlns:mc="http://schemas.openxmlformats.org/markup-compatibility/2006">
          <mc:Choice Requires="x14">
            <control shapeId="117783" r:id="rId23" name="Check Box 23">
              <controlPr defaultSize="0" autoFill="0" autoLine="0" autoPict="0" altText="Checkbox zum ankreuzen">
                <anchor moveWithCells="1">
                  <from>
                    <xdr:col>21</xdr:col>
                    <xdr:colOff>257175</xdr:colOff>
                    <xdr:row>61</xdr:row>
                    <xdr:rowOff>180975</xdr:rowOff>
                  </from>
                  <to>
                    <xdr:col>22</xdr:col>
                    <xdr:colOff>104775</xdr:colOff>
                    <xdr:row>61</xdr:row>
                    <xdr:rowOff>409575</xdr:rowOff>
                  </to>
                </anchor>
              </controlPr>
            </control>
          </mc:Choice>
        </mc:AlternateContent>
        <mc:AlternateContent xmlns:mc="http://schemas.openxmlformats.org/markup-compatibility/2006">
          <mc:Choice Requires="x14">
            <control shapeId="117784" r:id="rId24" name="Check Box 24">
              <controlPr defaultSize="0" autoFill="0" autoLine="0" autoPict="0" altText="Checkbox zum ankreuzen">
                <anchor moveWithCells="1">
                  <from>
                    <xdr:col>21</xdr:col>
                    <xdr:colOff>257175</xdr:colOff>
                    <xdr:row>62</xdr:row>
                    <xdr:rowOff>180975</xdr:rowOff>
                  </from>
                  <to>
                    <xdr:col>22</xdr:col>
                    <xdr:colOff>104775</xdr:colOff>
                    <xdr:row>62</xdr:row>
                    <xdr:rowOff>409575</xdr:rowOff>
                  </to>
                </anchor>
              </controlPr>
            </control>
          </mc:Choice>
        </mc:AlternateContent>
        <mc:AlternateContent xmlns:mc="http://schemas.openxmlformats.org/markup-compatibility/2006">
          <mc:Choice Requires="x14">
            <control shapeId="117785" r:id="rId25" name="Check Box 25">
              <controlPr defaultSize="0" autoFill="0" autoLine="0" autoPict="0" altText="Checkbox zum ankreuzen">
                <anchor moveWithCells="1">
                  <from>
                    <xdr:col>21</xdr:col>
                    <xdr:colOff>257175</xdr:colOff>
                    <xdr:row>63</xdr:row>
                    <xdr:rowOff>180975</xdr:rowOff>
                  </from>
                  <to>
                    <xdr:col>22</xdr:col>
                    <xdr:colOff>104775</xdr:colOff>
                    <xdr:row>63</xdr:row>
                    <xdr:rowOff>409575</xdr:rowOff>
                  </to>
                </anchor>
              </controlPr>
            </control>
          </mc:Choice>
        </mc:AlternateContent>
        <mc:AlternateContent xmlns:mc="http://schemas.openxmlformats.org/markup-compatibility/2006">
          <mc:Choice Requires="x14">
            <control shapeId="117786" r:id="rId26" name="Check Box 26">
              <controlPr defaultSize="0" autoFill="0" autoLine="0" autoPict="0" altText="Checkbox zum ankreuzen">
                <anchor moveWithCells="1">
                  <from>
                    <xdr:col>21</xdr:col>
                    <xdr:colOff>257175</xdr:colOff>
                    <xdr:row>64</xdr:row>
                    <xdr:rowOff>180975</xdr:rowOff>
                  </from>
                  <to>
                    <xdr:col>22</xdr:col>
                    <xdr:colOff>104775</xdr:colOff>
                    <xdr:row>64</xdr:row>
                    <xdr:rowOff>409575</xdr:rowOff>
                  </to>
                </anchor>
              </controlPr>
            </control>
          </mc:Choice>
        </mc:AlternateContent>
        <mc:AlternateContent xmlns:mc="http://schemas.openxmlformats.org/markup-compatibility/2006">
          <mc:Choice Requires="x14">
            <control shapeId="117787" r:id="rId27" name="Check Box 27">
              <controlPr defaultSize="0" autoFill="0" autoLine="0" autoPict="0" altText="Checkbox zum ankreuzen">
                <anchor moveWithCells="1">
                  <from>
                    <xdr:col>21</xdr:col>
                    <xdr:colOff>257175</xdr:colOff>
                    <xdr:row>65</xdr:row>
                    <xdr:rowOff>180975</xdr:rowOff>
                  </from>
                  <to>
                    <xdr:col>22</xdr:col>
                    <xdr:colOff>104775</xdr:colOff>
                    <xdr:row>65</xdr:row>
                    <xdr:rowOff>409575</xdr:rowOff>
                  </to>
                </anchor>
              </controlPr>
            </control>
          </mc:Choice>
        </mc:AlternateContent>
        <mc:AlternateContent xmlns:mc="http://schemas.openxmlformats.org/markup-compatibility/2006">
          <mc:Choice Requires="x14">
            <control shapeId="117794" r:id="rId28" name="Check Box 34">
              <controlPr defaultSize="0" autoFill="0" autoLine="0" autoPict="0" altText="Checkbox zum ankreuzen">
                <anchor moveWithCells="1">
                  <from>
                    <xdr:col>21</xdr:col>
                    <xdr:colOff>257175</xdr:colOff>
                    <xdr:row>59</xdr:row>
                    <xdr:rowOff>180975</xdr:rowOff>
                  </from>
                  <to>
                    <xdr:col>22</xdr:col>
                    <xdr:colOff>104775</xdr:colOff>
                    <xdr:row>59</xdr:row>
                    <xdr:rowOff>409575</xdr:rowOff>
                  </to>
                </anchor>
              </controlPr>
            </control>
          </mc:Choice>
        </mc:AlternateContent>
        <mc:AlternateContent xmlns:mc="http://schemas.openxmlformats.org/markup-compatibility/2006">
          <mc:Choice Requires="x14">
            <control shapeId="117796" r:id="rId29" name="Check Box 36">
              <controlPr defaultSize="0" autoFill="0" autoLine="0" autoPict="0" altText="Checkbox zum ankreuzen">
                <anchor moveWithCells="1">
                  <from>
                    <xdr:col>14</xdr:col>
                    <xdr:colOff>257175</xdr:colOff>
                    <xdr:row>80</xdr:row>
                    <xdr:rowOff>257175</xdr:rowOff>
                  </from>
                  <to>
                    <xdr:col>15</xdr:col>
                    <xdr:colOff>142875</xdr:colOff>
                    <xdr:row>80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pageSetUpPr fitToPage="1"/>
  </sheetPr>
  <dimension ref="B2:BB69"/>
  <sheetViews>
    <sheetView showGridLines="0" zoomScaleNormal="100" zoomScaleSheetLayoutView="100" workbookViewId="0">
      <selection activeCell="AP10" sqref="AP10:AV10"/>
    </sheetView>
  </sheetViews>
  <sheetFormatPr baseColWidth="10" defaultColWidth="11.42578125" defaultRowHeight="12" x14ac:dyDescent="0.2"/>
  <cols>
    <col min="1" max="27" width="3.42578125" style="31" customWidth="1"/>
    <col min="28" max="28" width="3.42578125" style="66" customWidth="1"/>
    <col min="29" max="50" width="3.42578125" style="31" customWidth="1"/>
    <col min="51" max="51" width="75.5703125" style="31" bestFit="1" customWidth="1"/>
    <col min="52" max="52" width="3.42578125" style="31" customWidth="1"/>
    <col min="53" max="53" width="14.42578125" style="31" hidden="1" customWidth="1"/>
    <col min="54" max="54" width="11.42578125" style="31" hidden="1" customWidth="1"/>
    <col min="55" max="16384" width="11.42578125" style="31"/>
  </cols>
  <sheetData>
    <row r="2" spans="2:54" ht="12" customHeight="1" x14ac:dyDescent="0.25">
      <c r="C2" s="30"/>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BA2" s="32"/>
      <c r="BB2" s="32"/>
    </row>
    <row r="3" spans="2:54" ht="12" customHeight="1" x14ac:dyDescent="0.25">
      <c r="C3" s="33" t="s">
        <v>392</v>
      </c>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s="266" t="s">
        <v>516</v>
      </c>
      <c r="BA3" s="34" t="s">
        <v>57</v>
      </c>
      <c r="BB3" s="34" t="s">
        <v>56</v>
      </c>
    </row>
    <row r="4" spans="2:54" s="9" customFormat="1" ht="30" customHeight="1" x14ac:dyDescent="0.25">
      <c r="C4" s="397" t="s">
        <v>95</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row>
    <row r="5" spans="2:54" customFormat="1" ht="20.100000000000001" customHeight="1" x14ac:dyDescent="0.25">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row>
    <row r="6" spans="2:54" customFormat="1" ht="19.5" thickBot="1" x14ac:dyDescent="0.3">
      <c r="B6" s="31"/>
      <c r="C6" s="40" t="s">
        <v>226</v>
      </c>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Y6" s="144" t="s">
        <v>224</v>
      </c>
    </row>
    <row r="7" spans="2:54" customFormat="1" ht="10.35" customHeight="1" x14ac:dyDescent="0.25">
      <c r="B7" s="31"/>
      <c r="C7" s="20"/>
      <c r="D7" s="21"/>
      <c r="I7" s="5"/>
      <c r="AY7" s="247"/>
    </row>
    <row r="8" spans="2:54" customFormat="1" ht="110.1" customHeight="1" x14ac:dyDescent="0.25">
      <c r="B8" s="31"/>
      <c r="C8" s="20"/>
      <c r="D8" s="313" t="s">
        <v>341</v>
      </c>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Y8" s="247"/>
    </row>
    <row r="9" spans="2:54" customFormat="1" ht="10.35" customHeight="1" x14ac:dyDescent="0.25">
      <c r="B9" s="31"/>
      <c r="C9" s="20"/>
      <c r="D9" s="21"/>
      <c r="I9" s="5"/>
      <c r="AY9" s="247"/>
    </row>
    <row r="10" spans="2:54" s="9" customFormat="1" ht="45" customHeight="1" x14ac:dyDescent="0.25">
      <c r="C10" s="279">
        <v>1</v>
      </c>
      <c r="D10" s="384" t="s">
        <v>331</v>
      </c>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384"/>
      <c r="AM10" s="384"/>
      <c r="AN10" s="384"/>
      <c r="AO10" s="384"/>
      <c r="AP10" s="607" t="s">
        <v>0</v>
      </c>
      <c r="AQ10" s="608"/>
      <c r="AR10" s="608"/>
      <c r="AS10" s="608"/>
      <c r="AT10" s="608"/>
      <c r="AU10" s="608"/>
      <c r="AV10" s="608"/>
      <c r="AW10" s="8"/>
      <c r="AX10" s="8"/>
      <c r="AY10" s="250"/>
      <c r="AZ10" s="8"/>
      <c r="BA10" s="155"/>
      <c r="BB10" s="8" t="str">
        <f>IF(AND(AP10&lt;&gt;"", AP10&lt;&gt;"bitte auswählen"), "OK", "NICHT OK")</f>
        <v>NICHT OK</v>
      </c>
    </row>
    <row r="11" spans="2:54" s="9" customFormat="1" ht="6" customHeight="1" x14ac:dyDescent="0.25">
      <c r="C11" s="13"/>
      <c r="D11" s="4"/>
      <c r="E11" s="4"/>
      <c r="F11" s="8"/>
      <c r="G11" s="8"/>
      <c r="H11" s="8"/>
      <c r="I11" s="8"/>
      <c r="J11" s="8"/>
      <c r="K11" s="8"/>
      <c r="L11" s="8"/>
      <c r="M11" s="8"/>
      <c r="N11" s="8"/>
      <c r="O11" s="8"/>
      <c r="P11" s="8"/>
      <c r="Q11" s="8"/>
      <c r="R11" s="8"/>
      <c r="S11" s="8"/>
      <c r="T11" s="8"/>
      <c r="U11" s="8"/>
      <c r="V11"/>
      <c r="W11" s="8"/>
      <c r="X11" s="3"/>
      <c r="Y11" s="8"/>
      <c r="Z11" s="8"/>
      <c r="AA11" s="8"/>
      <c r="AB11" s="8"/>
      <c r="AC11" s="8"/>
      <c r="AD11" s="8"/>
      <c r="AE11" s="8"/>
      <c r="AF11" s="8"/>
      <c r="AG11" s="8"/>
      <c r="AH11" s="8"/>
      <c r="AI11" s="8"/>
      <c r="AM11" s="8"/>
      <c r="AN11" s="8"/>
      <c r="AO11" s="8"/>
      <c r="AP11" s="8"/>
      <c r="AQ11" s="8"/>
      <c r="AR11" s="8"/>
      <c r="AS11" s="8"/>
      <c r="AT11" s="8"/>
      <c r="AU11" s="8"/>
      <c r="AV11" s="8"/>
      <c r="AW11" s="8"/>
      <c r="AX11" s="8"/>
      <c r="AY11" s="240"/>
      <c r="AZ11" s="8"/>
      <c r="BA11" s="8"/>
      <c r="BB11" s="8"/>
    </row>
    <row r="12" spans="2:54" s="9" customFormat="1" ht="15" x14ac:dyDescent="0.25">
      <c r="C12" s="13"/>
      <c r="D12" s="4"/>
      <c r="E12" s="4"/>
      <c r="F12" s="8"/>
      <c r="G12" s="8"/>
      <c r="H12" s="8"/>
      <c r="I12" s="8"/>
      <c r="J12" s="8"/>
      <c r="K12" s="8"/>
      <c r="L12" s="8"/>
      <c r="M12" s="8"/>
      <c r="N12" s="8"/>
      <c r="O12" s="8"/>
      <c r="P12" s="8"/>
      <c r="Q12" s="8"/>
      <c r="R12" s="8"/>
      <c r="S12" s="8"/>
      <c r="T12" s="8"/>
      <c r="U12" s="8"/>
      <c r="V12"/>
      <c r="W12" s="8"/>
      <c r="X12" s="3"/>
      <c r="Y12" s="8"/>
      <c r="Z12" s="8"/>
      <c r="AA12" s="8"/>
      <c r="AB12" s="8"/>
      <c r="AC12" s="8"/>
      <c r="AD12" s="8"/>
      <c r="AE12" s="8"/>
      <c r="AF12" s="8"/>
      <c r="AG12" s="8"/>
      <c r="AH12" s="8"/>
      <c r="AI12" s="8"/>
      <c r="AM12" s="8"/>
      <c r="AN12" s="8"/>
      <c r="AO12" s="8"/>
      <c r="AP12" s="8"/>
      <c r="AQ12" s="8"/>
      <c r="AR12" s="8"/>
      <c r="AS12" s="8"/>
      <c r="AT12" s="8"/>
      <c r="AU12" s="8"/>
      <c r="AV12" s="8"/>
      <c r="AW12" s="8"/>
      <c r="AX12" s="8"/>
      <c r="AY12" s="566" t="s">
        <v>431</v>
      </c>
      <c r="AZ12" s="8"/>
      <c r="BA12" s="8"/>
      <c r="BB12" s="8"/>
    </row>
    <row r="13" spans="2:54" s="9" customFormat="1" ht="15.75" x14ac:dyDescent="0.25">
      <c r="C13"/>
      <c r="D13"/>
      <c r="E13"/>
      <c r="F13"/>
      <c r="G13"/>
      <c r="H13"/>
      <c r="I13"/>
      <c r="J13"/>
      <c r="K13"/>
      <c r="L13"/>
      <c r="M13"/>
      <c r="N13"/>
      <c r="O13"/>
      <c r="P13"/>
      <c r="Q13"/>
      <c r="R13"/>
      <c r="S13"/>
      <c r="T13" s="163"/>
      <c r="U13"/>
      <c r="V13"/>
      <c r="W13"/>
      <c r="X13" s="163"/>
      <c r="Y13" s="603" t="s">
        <v>83</v>
      </c>
      <c r="Z13" s="604"/>
      <c r="AA13" s="604"/>
      <c r="AB13" s="604"/>
      <c r="AC13" s="604"/>
      <c r="AD13" s="604"/>
      <c r="AE13" s="604"/>
      <c r="AF13" s="604"/>
      <c r="AG13" s="604"/>
      <c r="AH13" s="604"/>
      <c r="AI13" s="604"/>
      <c r="AJ13" s="604"/>
      <c r="AK13" s="604"/>
      <c r="AL13" s="604"/>
      <c r="AM13" s="604"/>
      <c r="AN13" s="604"/>
      <c r="AO13" s="604"/>
      <c r="AP13" s="604"/>
      <c r="AQ13" s="604"/>
      <c r="AR13" s="604"/>
      <c r="AS13" s="604"/>
      <c r="AT13" s="604"/>
      <c r="AU13" s="604"/>
      <c r="AV13" s="605"/>
      <c r="AY13" s="566"/>
    </row>
    <row r="14" spans="2:54" s="9" customFormat="1" ht="15" customHeight="1" thickBot="1" x14ac:dyDescent="0.3">
      <c r="C14"/>
      <c r="D14" s="164" t="s">
        <v>84</v>
      </c>
      <c r="E14" s="165"/>
      <c r="F14" s="165"/>
      <c r="G14" s="165"/>
      <c r="H14" s="165"/>
      <c r="I14" s="166"/>
      <c r="J14" s="165"/>
      <c r="K14" s="165"/>
      <c r="L14" s="165"/>
      <c r="M14" s="165"/>
      <c r="N14" s="165"/>
      <c r="O14" s="165"/>
      <c r="P14" s="165"/>
      <c r="Q14" s="165"/>
      <c r="R14" s="165"/>
      <c r="S14" s="165"/>
      <c r="T14" s="167"/>
      <c r="U14" s="331" t="s">
        <v>85</v>
      </c>
      <c r="V14" s="332"/>
      <c r="W14" s="331" t="s">
        <v>86</v>
      </c>
      <c r="X14" s="606"/>
      <c r="Y14" s="168">
        <v>1</v>
      </c>
      <c r="Z14" s="169">
        <v>2</v>
      </c>
      <c r="AA14" s="169">
        <v>3</v>
      </c>
      <c r="AB14" s="169">
        <v>4</v>
      </c>
      <c r="AC14" s="169">
        <v>5</v>
      </c>
      <c r="AD14" s="169">
        <v>6</v>
      </c>
      <c r="AE14" s="169">
        <v>7</v>
      </c>
      <c r="AF14" s="169">
        <v>8</v>
      </c>
      <c r="AG14" s="169">
        <v>9</v>
      </c>
      <c r="AH14" s="169">
        <v>10</v>
      </c>
      <c r="AI14" s="169">
        <v>11</v>
      </c>
      <c r="AJ14" s="169">
        <v>12</v>
      </c>
      <c r="AK14" s="169">
        <v>13</v>
      </c>
      <c r="AL14" s="169">
        <v>14</v>
      </c>
      <c r="AM14" s="169">
        <v>15</v>
      </c>
      <c r="AN14" s="169">
        <v>16</v>
      </c>
      <c r="AO14" s="169">
        <v>17</v>
      </c>
      <c r="AP14" s="170">
        <v>18</v>
      </c>
      <c r="AQ14" s="170">
        <v>19</v>
      </c>
      <c r="AR14" s="170">
        <v>20</v>
      </c>
      <c r="AS14" s="170">
        <v>21</v>
      </c>
      <c r="AT14" s="170">
        <v>22</v>
      </c>
      <c r="AU14" s="170">
        <v>23</v>
      </c>
      <c r="AV14" s="171">
        <v>24</v>
      </c>
      <c r="AY14" s="566"/>
    </row>
    <row r="15" spans="2:54" s="9" customFormat="1" ht="15" customHeight="1" x14ac:dyDescent="0.25">
      <c r="C15" s="279">
        <f>MAX($C$10:C14)+1</f>
        <v>2</v>
      </c>
      <c r="D15" s="567">
        <v>1</v>
      </c>
      <c r="E15" s="570" t="s">
        <v>133</v>
      </c>
      <c r="F15" s="571"/>
      <c r="G15" s="571"/>
      <c r="H15" s="571"/>
      <c r="I15" s="571"/>
      <c r="J15" s="571"/>
      <c r="K15" s="571"/>
      <c r="L15" s="571"/>
      <c r="M15" s="571"/>
      <c r="N15" s="571"/>
      <c r="O15" s="571"/>
      <c r="P15" s="571"/>
      <c r="Q15" s="571"/>
      <c r="R15" s="571"/>
      <c r="S15" s="571"/>
      <c r="T15" s="572"/>
      <c r="U15" s="612"/>
      <c r="V15" s="613"/>
      <c r="W15" s="612"/>
      <c r="X15" s="614"/>
      <c r="Y15" s="172"/>
      <c r="Z15" s="173"/>
      <c r="AA15" s="173"/>
      <c r="AB15" s="173"/>
      <c r="AC15" s="173"/>
      <c r="AD15" s="173"/>
      <c r="AE15" s="173"/>
      <c r="AF15" s="173"/>
      <c r="AG15" s="173"/>
      <c r="AH15" s="173"/>
      <c r="AI15" s="173"/>
      <c r="AJ15" s="173"/>
      <c r="AK15" s="173"/>
      <c r="AL15" s="173"/>
      <c r="AM15" s="173"/>
      <c r="AN15" s="173"/>
      <c r="AO15" s="173"/>
      <c r="AP15" s="174"/>
      <c r="AQ15" s="174"/>
      <c r="AR15" s="174"/>
      <c r="AS15" s="174"/>
      <c r="AT15" s="174"/>
      <c r="AU15" s="174"/>
      <c r="AV15" s="175"/>
      <c r="AY15" s="253" t="s">
        <v>370</v>
      </c>
      <c r="BB15" s="9" t="str">
        <f>IF($AP$10="Ja", "OK", IF(OR(U15="", W15=""), "NICHT OK", "OK"))</f>
        <v>NICHT OK</v>
      </c>
    </row>
    <row r="16" spans="2:54" s="9" customFormat="1" ht="15" customHeight="1" x14ac:dyDescent="0.25">
      <c r="C16" s="279">
        <f>MAX($C$10:C15)+1</f>
        <v>3</v>
      </c>
      <c r="D16" s="568"/>
      <c r="E16" s="587" t="s">
        <v>189</v>
      </c>
      <c r="F16" s="588"/>
      <c r="G16" s="621"/>
      <c r="H16" s="622"/>
      <c r="I16" s="622"/>
      <c r="J16" s="622"/>
      <c r="K16" s="622"/>
      <c r="L16" s="622"/>
      <c r="M16" s="622"/>
      <c r="N16" s="622"/>
      <c r="O16" s="622"/>
      <c r="P16" s="622"/>
      <c r="Q16" s="622"/>
      <c r="R16" s="622"/>
      <c r="S16" s="622"/>
      <c r="T16" s="623"/>
      <c r="U16" s="585" t="s">
        <v>170</v>
      </c>
      <c r="V16" s="586"/>
      <c r="W16" s="619"/>
      <c r="X16" s="620"/>
      <c r="Y16" s="280" t="str">
        <f>IF(AND($W16=Y$14, $AP$10&lt;&gt;"Ja", OR(Y$14&lt;='A | Basisdaten'!$X$12, 'A | Basisdaten'!$X$12="")), "t", "")</f>
        <v/>
      </c>
      <c r="Z16" s="281" t="str">
        <f>IF(AND($W16=Z$14, $AP$10&lt;&gt;"Ja", OR(Z$14&lt;='A | Basisdaten'!$X$12, 'A | Basisdaten'!$X$12="")), "t", "")</f>
        <v/>
      </c>
      <c r="AA16" s="281" t="str">
        <f>IF(AND($W16=AA$14, $AP$10&lt;&gt;"Ja", OR(AA$14&lt;='A | Basisdaten'!$X$12, 'A | Basisdaten'!$X$12="")), "t", "")</f>
        <v/>
      </c>
      <c r="AB16" s="282" t="str">
        <f>IF(AND($W16=AB$14, $AP$10&lt;&gt;"Ja", OR(AB$14&lt;='A | Basisdaten'!$X$12, 'A | Basisdaten'!$X$12="")), "t", "")</f>
        <v/>
      </c>
      <c r="AC16" s="281" t="str">
        <f>IF(AND($W16=AC$14, $AP$10&lt;&gt;"Ja", OR(AC$14&lt;='A | Basisdaten'!$X$12, 'A | Basisdaten'!$X$12="")), "t", "")</f>
        <v/>
      </c>
      <c r="AD16" s="281" t="str">
        <f>IF(AND($W16=AD$14, $AP$10&lt;&gt;"Ja", OR(AD$14&lt;='A | Basisdaten'!$X$12, 'A | Basisdaten'!$X$12="")), "t", "")</f>
        <v/>
      </c>
      <c r="AE16" s="281" t="str">
        <f>IF(AND($W16=AE$14, $AP$10&lt;&gt;"Ja", OR(AE$14&lt;='A | Basisdaten'!$X$12, 'A | Basisdaten'!$X$12="")), "t", "")</f>
        <v/>
      </c>
      <c r="AF16" s="281" t="str">
        <f>IF(AND($W16=AF$14, $AP$10&lt;&gt;"Ja", OR(AF$14&lt;='A | Basisdaten'!$X$12, 'A | Basisdaten'!$X$12="")), "t", "")</f>
        <v/>
      </c>
      <c r="AG16" s="281" t="str">
        <f>IF(AND($W16=AG$14, $AP$10&lt;&gt;"Ja", OR(AG$14&lt;='A | Basisdaten'!$X$12, 'A | Basisdaten'!$X$12="")), "t", "")</f>
        <v/>
      </c>
      <c r="AH16" s="281" t="str">
        <f>IF(AND($W16=AH$14, $AP$10&lt;&gt;"Ja", OR(AH$14&lt;='A | Basisdaten'!$X$12, 'A | Basisdaten'!$X$12="")), "t", "")</f>
        <v/>
      </c>
      <c r="AI16" s="281" t="str">
        <f>IF(AND($W16=AI$14, $AP$10&lt;&gt;"Ja", OR(AI$14&lt;='A | Basisdaten'!$X$12, 'A | Basisdaten'!$X$12="")), "t", "")</f>
        <v/>
      </c>
      <c r="AJ16" s="281" t="str">
        <f>IF(AND($W16=AJ$14, $AP$10&lt;&gt;"Ja", OR(AJ$14&lt;='A | Basisdaten'!$X$12, 'A | Basisdaten'!$X$12="")), "t", "")</f>
        <v/>
      </c>
      <c r="AK16" s="281" t="str">
        <f>IF(AND($W16=AK$14, $AP$10&lt;&gt;"Ja", OR(AK$14&lt;='A | Basisdaten'!$X$12, 'A | Basisdaten'!$X$12="")), "t", "")</f>
        <v/>
      </c>
      <c r="AL16" s="281" t="str">
        <f>IF(AND($W16=AL$14, $AP$10&lt;&gt;"Ja", OR(AL$14&lt;='A | Basisdaten'!$X$12, 'A | Basisdaten'!$X$12="")), "t", "")</f>
        <v/>
      </c>
      <c r="AM16" s="281" t="str">
        <f>IF(AND($W16=AM$14, $AP$10&lt;&gt;"Ja", OR(AM$14&lt;='A | Basisdaten'!$X$12, 'A | Basisdaten'!$X$12="")), "t", "")</f>
        <v/>
      </c>
      <c r="AN16" s="281" t="str">
        <f>IF(AND($W16=AN$14, $AP$10&lt;&gt;"Ja", OR(AN$14&lt;='A | Basisdaten'!$X$12, 'A | Basisdaten'!$X$12="")), "t", "")</f>
        <v/>
      </c>
      <c r="AO16" s="281" t="str">
        <f>IF(AND($W16=AO$14, $AP$10&lt;&gt;"Ja", OR(AO$14&lt;='A | Basisdaten'!$X$12, 'A | Basisdaten'!$X$12="")), "t", "")</f>
        <v/>
      </c>
      <c r="AP16" s="283" t="str">
        <f>IF(AND($W16=AP$14, $AP$10&lt;&gt;"Ja", OR(AP$14&lt;='A | Basisdaten'!$X$12, 'A | Basisdaten'!$X$12="")), "t", "")</f>
        <v/>
      </c>
      <c r="AQ16" s="283" t="str">
        <f>IF(AND($W16=AQ$14, $AP$10&lt;&gt;"Ja", OR(AQ$14&lt;='A | Basisdaten'!$X$12, 'A | Basisdaten'!$X$12="")), "t", "")</f>
        <v/>
      </c>
      <c r="AR16" s="283" t="str">
        <f>IF(AND($W16=AR$14, $AP$10&lt;&gt;"Ja", OR(AR$14&lt;='A | Basisdaten'!$X$12, 'A | Basisdaten'!$X$12="")), "t", "")</f>
        <v/>
      </c>
      <c r="AS16" s="283" t="str">
        <f>IF(AND($W16=AS$14, $AP$10&lt;&gt;"Ja", OR(AS$14&lt;='A | Basisdaten'!$X$12, 'A | Basisdaten'!$X$12="")), "t", "")</f>
        <v/>
      </c>
      <c r="AT16" s="283" t="str">
        <f>IF(AND($W16=AT$14, $AP$10&lt;&gt;"Ja", OR(AT$14&lt;='A | Basisdaten'!$X$12, 'A | Basisdaten'!$X$12="")), "t", "")</f>
        <v/>
      </c>
      <c r="AU16" s="283" t="str">
        <f>IF(AND($W16=AU$14, $AP$10&lt;&gt;"Ja", OR(AU$14&lt;='A | Basisdaten'!$X$12, 'A | Basisdaten'!$X$12="")), "t", "")</f>
        <v/>
      </c>
      <c r="AV16" s="284" t="str">
        <f>IF(AND($W16=AV$14, $AP$10&lt;&gt;"Ja", OR(AV$14&lt;='A | Basisdaten'!$X$12, 'A | Basisdaten'!$X$12="")), "t", "")</f>
        <v/>
      </c>
      <c r="AY16" s="254"/>
      <c r="BB16" s="9" t="str">
        <f>IF($AP$10="Ja", "OK", IF(OR(G16="", W16=""), "NICHT OK", "OK"))</f>
        <v>NICHT OK</v>
      </c>
    </row>
    <row r="17" spans="3:54" s="9" customFormat="1" ht="15" customHeight="1" x14ac:dyDescent="0.25">
      <c r="C17" s="279">
        <f>MAX($C$10:C14)+1</f>
        <v>2</v>
      </c>
      <c r="D17" s="568"/>
      <c r="E17" s="587" t="s">
        <v>190</v>
      </c>
      <c r="F17" s="588"/>
      <c r="G17" s="599"/>
      <c r="H17" s="589"/>
      <c r="I17" s="589"/>
      <c r="J17" s="589"/>
      <c r="K17" s="589"/>
      <c r="L17" s="589"/>
      <c r="M17" s="589"/>
      <c r="N17" s="589"/>
      <c r="O17" s="589"/>
      <c r="P17" s="589"/>
      <c r="Q17" s="589"/>
      <c r="R17" s="589"/>
      <c r="S17" s="589"/>
      <c r="T17" s="590"/>
      <c r="U17" s="577" t="s">
        <v>170</v>
      </c>
      <c r="V17" s="578"/>
      <c r="W17" s="619"/>
      <c r="X17" s="620"/>
      <c r="Y17" s="280" t="str">
        <f>IF(AND($W17=Y$14, $AP$10&lt;&gt;"Ja", OR(Y$14&lt;='A | Basisdaten'!$X$12, 'A | Basisdaten'!$X$12="")), "t", "")</f>
        <v/>
      </c>
      <c r="Z17" s="281" t="str">
        <f>IF(AND($W17=Z$14, $AP$10&lt;&gt;"Ja", OR(Z$14&lt;='A | Basisdaten'!$X$12, 'A | Basisdaten'!$X$12="")), "t", "")</f>
        <v/>
      </c>
      <c r="AA17" s="281" t="str">
        <f>IF(AND($W17=AA$14, $AP$10&lt;&gt;"Ja", OR(AA$14&lt;='A | Basisdaten'!$X$12, 'A | Basisdaten'!$X$12="")), "t", "")</f>
        <v/>
      </c>
      <c r="AB17" s="282" t="str">
        <f>IF(AND($W17=AB$14, $AP$10&lt;&gt;"Ja", OR(AB$14&lt;='A | Basisdaten'!$X$12, 'A | Basisdaten'!$X$12="")), "t", "")</f>
        <v/>
      </c>
      <c r="AC17" s="281" t="str">
        <f>IF(AND($W17=AC$14, $AP$10&lt;&gt;"Ja", OR(AC$14&lt;='A | Basisdaten'!$X$12, 'A | Basisdaten'!$X$12="")), "t", "")</f>
        <v/>
      </c>
      <c r="AD17" s="281" t="str">
        <f>IF(AND($W17=AD$14, $AP$10&lt;&gt;"Ja", OR(AD$14&lt;='A | Basisdaten'!$X$12, 'A | Basisdaten'!$X$12="")), "t", "")</f>
        <v/>
      </c>
      <c r="AE17" s="281" t="str">
        <f>IF(AND($W17=AE$14, $AP$10&lt;&gt;"Ja", OR(AE$14&lt;='A | Basisdaten'!$X$12, 'A | Basisdaten'!$X$12="")), "t", "")</f>
        <v/>
      </c>
      <c r="AF17" s="281" t="str">
        <f>IF(AND($W17=AF$14, $AP$10&lt;&gt;"Ja", OR(AF$14&lt;='A | Basisdaten'!$X$12, 'A | Basisdaten'!$X$12="")), "t", "")</f>
        <v/>
      </c>
      <c r="AG17" s="281" t="str">
        <f>IF(AND($W17=AG$14, $AP$10&lt;&gt;"Ja", OR(AG$14&lt;='A | Basisdaten'!$X$12, 'A | Basisdaten'!$X$12="")), "t", "")</f>
        <v/>
      </c>
      <c r="AH17" s="281" t="str">
        <f>IF(AND($W17=AH$14, $AP$10&lt;&gt;"Ja", OR(AH$14&lt;='A | Basisdaten'!$X$12, 'A | Basisdaten'!$X$12="")), "t", "")</f>
        <v/>
      </c>
      <c r="AI17" s="281" t="str">
        <f>IF(AND($W17=AI$14, $AP$10&lt;&gt;"Ja", OR(AI$14&lt;='A | Basisdaten'!$X$12, 'A | Basisdaten'!$X$12="")), "t", "")</f>
        <v/>
      </c>
      <c r="AJ17" s="281" t="str">
        <f>IF(AND($W17=AJ$14, $AP$10&lt;&gt;"Ja", OR(AJ$14&lt;='A | Basisdaten'!$X$12, 'A | Basisdaten'!$X$12="")), "t", "")</f>
        <v/>
      </c>
      <c r="AK17" s="281" t="str">
        <f>IF(AND($W17=AK$14, $AP$10&lt;&gt;"Ja", OR(AK$14&lt;='A | Basisdaten'!$X$12, 'A | Basisdaten'!$X$12="")), "t", "")</f>
        <v/>
      </c>
      <c r="AL17" s="281" t="str">
        <f>IF(AND($W17=AL$14, $AP$10&lt;&gt;"Ja", OR(AL$14&lt;='A | Basisdaten'!$X$12, 'A | Basisdaten'!$X$12="")), "t", "")</f>
        <v/>
      </c>
      <c r="AM17" s="281" t="str">
        <f>IF(AND($W17=AM$14, $AP$10&lt;&gt;"Ja", OR(AM$14&lt;='A | Basisdaten'!$X$12, 'A | Basisdaten'!$X$12="")), "t", "")</f>
        <v/>
      </c>
      <c r="AN17" s="281" t="str">
        <f>IF(AND($W17=AN$14, $AP$10&lt;&gt;"Ja", OR(AN$14&lt;='A | Basisdaten'!$X$12, 'A | Basisdaten'!$X$12="")), "t", "")</f>
        <v/>
      </c>
      <c r="AO17" s="281" t="str">
        <f>IF(AND($W17=AO$14, $AP$10&lt;&gt;"Ja", OR(AO$14&lt;='A | Basisdaten'!$X$12, 'A | Basisdaten'!$X$12="")), "t", "")</f>
        <v/>
      </c>
      <c r="AP17" s="283" t="str">
        <f>IF(AND($W17=AP$14, $AP$10&lt;&gt;"Ja", OR(AP$14&lt;='A | Basisdaten'!$X$12, 'A | Basisdaten'!$X$12="")), "t", "")</f>
        <v/>
      </c>
      <c r="AQ17" s="283" t="str">
        <f>IF(AND($W17=AQ$14, $AP$10&lt;&gt;"Ja", OR(AQ$14&lt;='A | Basisdaten'!$X$12, 'A | Basisdaten'!$X$12="")), "t", "")</f>
        <v/>
      </c>
      <c r="AR17" s="283" t="str">
        <f>IF(AND($W17=AR$14, $AP$10&lt;&gt;"Ja", OR(AR$14&lt;='A | Basisdaten'!$X$12, 'A | Basisdaten'!$X$12="")), "t", "")</f>
        <v/>
      </c>
      <c r="AS17" s="283" t="str">
        <f>IF(AND($W17=AS$14, $AP$10&lt;&gt;"Ja", OR(AS$14&lt;='A | Basisdaten'!$X$12, 'A | Basisdaten'!$X$12="")), "t", "")</f>
        <v/>
      </c>
      <c r="AT17" s="283" t="str">
        <f>IF(AND($W17=AT$14, $AP$10&lt;&gt;"Ja", OR(AT$14&lt;='A | Basisdaten'!$X$12, 'A | Basisdaten'!$X$12="")), "t", "")</f>
        <v/>
      </c>
      <c r="AU17" s="283" t="str">
        <f>IF(AND($W17=AU$14, $AP$10&lt;&gt;"Ja", OR(AU$14&lt;='A | Basisdaten'!$X$12, 'A | Basisdaten'!$X$12="")), "t", "")</f>
        <v/>
      </c>
      <c r="AV17" s="284" t="str">
        <f>IF(AND($W17=AV$14, $AP$10&lt;&gt;"Ja", OR(AV$14&lt;='A | Basisdaten'!$X$12, 'A | Basisdaten'!$X$12="")), "t", "")</f>
        <v/>
      </c>
      <c r="AY17" s="239"/>
      <c r="BB17" s="9" t="str">
        <f t="shared" ref="BB17" si="0">IF(AP$10="Ja", "OK", IF(G17="", "OK", IF(W17="", "NICHT OK", "OK")))</f>
        <v>OK</v>
      </c>
    </row>
    <row r="18" spans="3:54" s="9" customFormat="1" ht="15" customHeight="1" x14ac:dyDescent="0.25">
      <c r="C18" s="279">
        <f>MAX($C$10:C15)+1</f>
        <v>3</v>
      </c>
      <c r="D18" s="568"/>
      <c r="E18" s="587" t="s">
        <v>191</v>
      </c>
      <c r="F18" s="588"/>
      <c r="G18" s="599"/>
      <c r="H18" s="589"/>
      <c r="I18" s="589"/>
      <c r="J18" s="589"/>
      <c r="K18" s="589"/>
      <c r="L18" s="589"/>
      <c r="M18" s="589"/>
      <c r="N18" s="589"/>
      <c r="O18" s="589"/>
      <c r="P18" s="589"/>
      <c r="Q18" s="589"/>
      <c r="R18" s="589"/>
      <c r="S18" s="589"/>
      <c r="T18" s="590"/>
      <c r="U18" s="577" t="s">
        <v>170</v>
      </c>
      <c r="V18" s="578"/>
      <c r="W18" s="619"/>
      <c r="X18" s="620"/>
      <c r="Y18" s="280" t="str">
        <f>IF(AND($W18=Y$14, $AP$10&lt;&gt;"Ja", OR(Y$14&lt;='A | Basisdaten'!$X$12, 'A | Basisdaten'!$X$12="")), "t", "")</f>
        <v/>
      </c>
      <c r="Z18" s="281" t="str">
        <f>IF(AND($W18=Z$14, $AP$10&lt;&gt;"Ja", OR(Z$14&lt;='A | Basisdaten'!$X$12, 'A | Basisdaten'!$X$12="")), "t", "")</f>
        <v/>
      </c>
      <c r="AA18" s="281" t="str">
        <f>IF(AND($W18=AA$14, $AP$10&lt;&gt;"Ja", OR(AA$14&lt;='A | Basisdaten'!$X$12, 'A | Basisdaten'!$X$12="")), "t", "")</f>
        <v/>
      </c>
      <c r="AB18" s="282" t="str">
        <f>IF(AND($W18=AB$14, $AP$10&lt;&gt;"Ja", OR(AB$14&lt;='A | Basisdaten'!$X$12, 'A | Basisdaten'!$X$12="")), "t", "")</f>
        <v/>
      </c>
      <c r="AC18" s="281" t="str">
        <f>IF(AND($W18=AC$14, $AP$10&lt;&gt;"Ja", OR(AC$14&lt;='A | Basisdaten'!$X$12, 'A | Basisdaten'!$X$12="")), "t", "")</f>
        <v/>
      </c>
      <c r="AD18" s="281" t="str">
        <f>IF(AND($W18=AD$14, $AP$10&lt;&gt;"Ja", OR(AD$14&lt;='A | Basisdaten'!$X$12, 'A | Basisdaten'!$X$12="")), "t", "")</f>
        <v/>
      </c>
      <c r="AE18" s="281" t="str">
        <f>IF(AND($W18=AE$14, $AP$10&lt;&gt;"Ja", OR(AE$14&lt;='A | Basisdaten'!$X$12, 'A | Basisdaten'!$X$12="")), "t", "")</f>
        <v/>
      </c>
      <c r="AF18" s="281" t="str">
        <f>IF(AND($W18=AF$14, $AP$10&lt;&gt;"Ja", OR(AF$14&lt;='A | Basisdaten'!$X$12, 'A | Basisdaten'!$X$12="")), "t", "")</f>
        <v/>
      </c>
      <c r="AG18" s="281" t="str">
        <f>IF(AND($W18=AG$14, $AP$10&lt;&gt;"Ja", OR(AG$14&lt;='A | Basisdaten'!$X$12, 'A | Basisdaten'!$X$12="")), "t", "")</f>
        <v/>
      </c>
      <c r="AH18" s="281" t="str">
        <f>IF(AND($W18=AH$14, $AP$10&lt;&gt;"Ja", OR(AH$14&lt;='A | Basisdaten'!$X$12, 'A | Basisdaten'!$X$12="")), "t", "")</f>
        <v/>
      </c>
      <c r="AI18" s="281" t="str">
        <f>IF(AND($W18=AI$14, $AP$10&lt;&gt;"Ja", OR(AI$14&lt;='A | Basisdaten'!$X$12, 'A | Basisdaten'!$X$12="")), "t", "")</f>
        <v/>
      </c>
      <c r="AJ18" s="281" t="str">
        <f>IF(AND($W18=AJ$14, $AP$10&lt;&gt;"Ja", OR(AJ$14&lt;='A | Basisdaten'!$X$12, 'A | Basisdaten'!$X$12="")), "t", "")</f>
        <v/>
      </c>
      <c r="AK18" s="281" t="str">
        <f>IF(AND($W18=AK$14, $AP$10&lt;&gt;"Ja", OR(AK$14&lt;='A | Basisdaten'!$X$12, 'A | Basisdaten'!$X$12="")), "t", "")</f>
        <v/>
      </c>
      <c r="AL18" s="281" t="str">
        <f>IF(AND($W18=AL$14, $AP$10&lt;&gt;"Ja", OR(AL$14&lt;='A | Basisdaten'!$X$12, 'A | Basisdaten'!$X$12="")), "t", "")</f>
        <v/>
      </c>
      <c r="AM18" s="281" t="str">
        <f>IF(AND($W18=AM$14, $AP$10&lt;&gt;"Ja", OR(AM$14&lt;='A | Basisdaten'!$X$12, 'A | Basisdaten'!$X$12="")), "t", "")</f>
        <v/>
      </c>
      <c r="AN18" s="281" t="str">
        <f>IF(AND($W18=AN$14, $AP$10&lt;&gt;"Ja", OR(AN$14&lt;='A | Basisdaten'!$X$12, 'A | Basisdaten'!$X$12="")), "t", "")</f>
        <v/>
      </c>
      <c r="AO18" s="281" t="str">
        <f>IF(AND($W18=AO$14, $AP$10&lt;&gt;"Ja", OR(AO$14&lt;='A | Basisdaten'!$X$12, 'A | Basisdaten'!$X$12="")), "t", "")</f>
        <v/>
      </c>
      <c r="AP18" s="283" t="str">
        <f>IF(AND($W18=AP$14, $AP$10&lt;&gt;"Ja", OR(AP$14&lt;='A | Basisdaten'!$X$12, 'A | Basisdaten'!$X$12="")), "t", "")</f>
        <v/>
      </c>
      <c r="AQ18" s="283" t="str">
        <f>IF(AND($W18=AQ$14, $AP$10&lt;&gt;"Ja", OR(AQ$14&lt;='A | Basisdaten'!$X$12, 'A | Basisdaten'!$X$12="")), "t", "")</f>
        <v/>
      </c>
      <c r="AR18" s="283" t="str">
        <f>IF(AND($W18=AR$14, $AP$10&lt;&gt;"Ja", OR(AR$14&lt;='A | Basisdaten'!$X$12, 'A | Basisdaten'!$X$12="")), "t", "")</f>
        <v/>
      </c>
      <c r="AS18" s="283" t="str">
        <f>IF(AND($W18=AS$14, $AP$10&lt;&gt;"Ja", OR(AS$14&lt;='A | Basisdaten'!$X$12, 'A | Basisdaten'!$X$12="")), "t", "")</f>
        <v/>
      </c>
      <c r="AT18" s="283" t="str">
        <f>IF(AND($W18=AT$14, $AP$10&lt;&gt;"Ja", OR(AT$14&lt;='A | Basisdaten'!$X$12, 'A | Basisdaten'!$X$12="")), "t", "")</f>
        <v/>
      </c>
      <c r="AU18" s="283" t="str">
        <f>IF(AND($W18=AU$14, $AP$10&lt;&gt;"Ja", OR(AU$14&lt;='A | Basisdaten'!$X$12, 'A | Basisdaten'!$X$12="")), "t", "")</f>
        <v/>
      </c>
      <c r="AV18" s="284" t="str">
        <f>IF(AND($W18=AV$14, $AP$10&lt;&gt;"Ja", OR(AV$14&lt;='A | Basisdaten'!$X$12, 'A | Basisdaten'!$X$12="")), "t", "")</f>
        <v/>
      </c>
      <c r="AY18" s="239"/>
      <c r="BB18" s="9" t="str">
        <f t="shared" ref="BB18" si="1">IF(AP$10="Ja", "OK", IF(G18="", "OK", IF(W18="", "NICHT OK", "OK")))</f>
        <v>OK</v>
      </c>
    </row>
    <row r="19" spans="3:54" s="9" customFormat="1" ht="15" customHeight="1" x14ac:dyDescent="0.25">
      <c r="C19" s="279">
        <f>MAX($C$10:C16)+1</f>
        <v>4</v>
      </c>
      <c r="D19" s="568"/>
      <c r="E19" s="587" t="s">
        <v>373</v>
      </c>
      <c r="F19" s="588"/>
      <c r="G19" s="599"/>
      <c r="H19" s="589"/>
      <c r="I19" s="589"/>
      <c r="J19" s="589"/>
      <c r="K19" s="589"/>
      <c r="L19" s="589"/>
      <c r="M19" s="589"/>
      <c r="N19" s="589"/>
      <c r="O19" s="589"/>
      <c r="P19" s="589"/>
      <c r="Q19" s="589"/>
      <c r="R19" s="589"/>
      <c r="S19" s="589"/>
      <c r="T19" s="590"/>
      <c r="U19" s="577" t="s">
        <v>170</v>
      </c>
      <c r="V19" s="578"/>
      <c r="W19" s="619"/>
      <c r="X19" s="620"/>
      <c r="Y19" s="280" t="str">
        <f>IF(AND($W19=Y$14, $AP$10&lt;&gt;"Ja", OR(Y$14&lt;='A | Basisdaten'!$X$12, 'A | Basisdaten'!$X$12="")), "t", "")</f>
        <v/>
      </c>
      <c r="Z19" s="281" t="str">
        <f>IF(AND($W19=Z$14, $AP$10&lt;&gt;"Ja", OR(Z$14&lt;='A | Basisdaten'!$X$12, 'A | Basisdaten'!$X$12="")), "t", "")</f>
        <v/>
      </c>
      <c r="AA19" s="281" t="str">
        <f>IF(AND($W19=AA$14, $AP$10&lt;&gt;"Ja", OR(AA$14&lt;='A | Basisdaten'!$X$12, 'A | Basisdaten'!$X$12="")), "t", "")</f>
        <v/>
      </c>
      <c r="AB19" s="282" t="str">
        <f>IF(AND($W19=AB$14, $AP$10&lt;&gt;"Ja", OR(AB$14&lt;='A | Basisdaten'!$X$12, 'A | Basisdaten'!$X$12="")), "t", "")</f>
        <v/>
      </c>
      <c r="AC19" s="281" t="str">
        <f>IF(AND($W19=AC$14, $AP$10&lt;&gt;"Ja", OR(AC$14&lt;='A | Basisdaten'!$X$12, 'A | Basisdaten'!$X$12="")), "t", "")</f>
        <v/>
      </c>
      <c r="AD19" s="281" t="str">
        <f>IF(AND($W19=AD$14, $AP$10&lt;&gt;"Ja", OR(AD$14&lt;='A | Basisdaten'!$X$12, 'A | Basisdaten'!$X$12="")), "t", "")</f>
        <v/>
      </c>
      <c r="AE19" s="281" t="str">
        <f>IF(AND($W19=AE$14, $AP$10&lt;&gt;"Ja", OR(AE$14&lt;='A | Basisdaten'!$X$12, 'A | Basisdaten'!$X$12="")), "t", "")</f>
        <v/>
      </c>
      <c r="AF19" s="281" t="str">
        <f>IF(AND($W19=AF$14, $AP$10&lt;&gt;"Ja", OR(AF$14&lt;='A | Basisdaten'!$X$12, 'A | Basisdaten'!$X$12="")), "t", "")</f>
        <v/>
      </c>
      <c r="AG19" s="281" t="str">
        <f>IF(AND($W19=AG$14, $AP$10&lt;&gt;"Ja", OR(AG$14&lt;='A | Basisdaten'!$X$12, 'A | Basisdaten'!$X$12="")), "t", "")</f>
        <v/>
      </c>
      <c r="AH19" s="281" t="str">
        <f>IF(AND($W19=AH$14, $AP$10&lt;&gt;"Ja", OR(AH$14&lt;='A | Basisdaten'!$X$12, 'A | Basisdaten'!$X$12="")), "t", "")</f>
        <v/>
      </c>
      <c r="AI19" s="281" t="str">
        <f>IF(AND($W19=AI$14, $AP$10&lt;&gt;"Ja", OR(AI$14&lt;='A | Basisdaten'!$X$12, 'A | Basisdaten'!$X$12="")), "t", "")</f>
        <v/>
      </c>
      <c r="AJ19" s="281" t="str">
        <f>IF(AND($W19=AJ$14, $AP$10&lt;&gt;"Ja", OR(AJ$14&lt;='A | Basisdaten'!$X$12, 'A | Basisdaten'!$X$12="")), "t", "")</f>
        <v/>
      </c>
      <c r="AK19" s="281" t="str">
        <f>IF(AND($W19=AK$14, $AP$10&lt;&gt;"Ja", OR(AK$14&lt;='A | Basisdaten'!$X$12, 'A | Basisdaten'!$X$12="")), "t", "")</f>
        <v/>
      </c>
      <c r="AL19" s="281" t="str">
        <f>IF(AND($W19=AL$14, $AP$10&lt;&gt;"Ja", OR(AL$14&lt;='A | Basisdaten'!$X$12, 'A | Basisdaten'!$X$12="")), "t", "")</f>
        <v/>
      </c>
      <c r="AM19" s="281" t="str">
        <f>IF(AND($W19=AM$14, $AP$10&lt;&gt;"Ja", OR(AM$14&lt;='A | Basisdaten'!$X$12, 'A | Basisdaten'!$X$12="")), "t", "")</f>
        <v/>
      </c>
      <c r="AN19" s="281" t="str">
        <f>IF(AND($W19=AN$14, $AP$10&lt;&gt;"Ja", OR(AN$14&lt;='A | Basisdaten'!$X$12, 'A | Basisdaten'!$X$12="")), "t", "")</f>
        <v/>
      </c>
      <c r="AO19" s="281" t="str">
        <f>IF(AND($W19=AO$14, $AP$10&lt;&gt;"Ja", OR(AO$14&lt;='A | Basisdaten'!$X$12, 'A | Basisdaten'!$X$12="")), "t", "")</f>
        <v/>
      </c>
      <c r="AP19" s="283" t="str">
        <f>IF(AND($W19=AP$14, $AP$10&lt;&gt;"Ja", OR(AP$14&lt;='A | Basisdaten'!$X$12, 'A | Basisdaten'!$X$12="")), "t", "")</f>
        <v/>
      </c>
      <c r="AQ19" s="283" t="str">
        <f>IF(AND($W19=AQ$14, $AP$10&lt;&gt;"Ja", OR(AQ$14&lt;='A | Basisdaten'!$X$12, 'A | Basisdaten'!$X$12="")), "t", "")</f>
        <v/>
      </c>
      <c r="AR19" s="283" t="str">
        <f>IF(AND($W19=AR$14, $AP$10&lt;&gt;"Ja", OR(AR$14&lt;='A | Basisdaten'!$X$12, 'A | Basisdaten'!$X$12="")), "t", "")</f>
        <v/>
      </c>
      <c r="AS19" s="283" t="str">
        <f>IF(AND($W19=AS$14, $AP$10&lt;&gt;"Ja", OR(AS$14&lt;='A | Basisdaten'!$X$12, 'A | Basisdaten'!$X$12="")), "t", "")</f>
        <v/>
      </c>
      <c r="AT19" s="283" t="str">
        <f>IF(AND($W19=AT$14, $AP$10&lt;&gt;"Ja", OR(AT$14&lt;='A | Basisdaten'!$X$12, 'A | Basisdaten'!$X$12="")), "t", "")</f>
        <v/>
      </c>
      <c r="AU19" s="283" t="str">
        <f>IF(AND($W19=AU$14, $AP$10&lt;&gt;"Ja", OR(AU$14&lt;='A | Basisdaten'!$X$12, 'A | Basisdaten'!$X$12="")), "t", "")</f>
        <v/>
      </c>
      <c r="AV19" s="284" t="str">
        <f>IF(AND($W19=AV$14, $AP$10&lt;&gt;"Ja", OR(AV$14&lt;='A | Basisdaten'!$X$12, 'A | Basisdaten'!$X$12="")), "t", "")</f>
        <v/>
      </c>
      <c r="AY19" s="239"/>
      <c r="BB19" s="9" t="str">
        <f t="shared" ref="BB19:BB20" si="2">IF(AP$10="Ja", "OK", IF(G19="", "OK", IF(W19="", "NICHT OK", "OK")))</f>
        <v>OK</v>
      </c>
    </row>
    <row r="20" spans="3:54" s="9" customFormat="1" ht="15" customHeight="1" thickBot="1" x14ac:dyDescent="0.3">
      <c r="C20" s="279">
        <f>MAX($C$10:C19)+1</f>
        <v>5</v>
      </c>
      <c r="D20" s="568"/>
      <c r="E20" s="591" t="s">
        <v>374</v>
      </c>
      <c r="F20" s="592"/>
      <c r="G20" s="601"/>
      <c r="H20" s="601"/>
      <c r="I20" s="601"/>
      <c r="J20" s="601"/>
      <c r="K20" s="601"/>
      <c r="L20" s="601"/>
      <c r="M20" s="601"/>
      <c r="N20" s="601"/>
      <c r="O20" s="601"/>
      <c r="P20" s="601"/>
      <c r="Q20" s="601"/>
      <c r="R20" s="601"/>
      <c r="S20" s="601"/>
      <c r="T20" s="602"/>
      <c r="U20" s="581" t="s">
        <v>170</v>
      </c>
      <c r="V20" s="582"/>
      <c r="W20" s="624"/>
      <c r="X20" s="625"/>
      <c r="Y20" s="285" t="str">
        <f>IF(AND($W20=Y$14, $AP$10&lt;&gt;"Ja", OR(Y$14&lt;='A | Basisdaten'!$X$12, 'A | Basisdaten'!$X$12="")), "t", "")</f>
        <v/>
      </c>
      <c r="Z20" s="286" t="str">
        <f>IF(AND($W20=Z$14, $AP$10&lt;&gt;"Ja", OR(Z$14&lt;='A | Basisdaten'!$X$12, 'A | Basisdaten'!$X$12="")), "t", "")</f>
        <v/>
      </c>
      <c r="AA20" s="286" t="str">
        <f>IF(AND($W20=AA$14, $AP$10&lt;&gt;"Ja", OR(AA$14&lt;='A | Basisdaten'!$X$12, 'A | Basisdaten'!$X$12="")), "t", "")</f>
        <v/>
      </c>
      <c r="AB20" s="287" t="str">
        <f>IF(AND($W20=AB$14, $AP$10&lt;&gt;"Ja", OR(AB$14&lt;='A | Basisdaten'!$X$12, 'A | Basisdaten'!$X$12="")), "t", "")</f>
        <v/>
      </c>
      <c r="AC20" s="286" t="str">
        <f>IF(AND($W20=AC$14, $AP$10&lt;&gt;"Ja", OR(AC$14&lt;='A | Basisdaten'!$X$12, 'A | Basisdaten'!$X$12="")), "t", "")</f>
        <v/>
      </c>
      <c r="AD20" s="286" t="str">
        <f>IF(AND($W20=AD$14, $AP$10&lt;&gt;"Ja", OR(AD$14&lt;='A | Basisdaten'!$X$12, 'A | Basisdaten'!$X$12="")), "t", "")</f>
        <v/>
      </c>
      <c r="AE20" s="286" t="str">
        <f>IF(AND($W20=AE$14, $AP$10&lt;&gt;"Ja", OR(AE$14&lt;='A | Basisdaten'!$X$12, 'A | Basisdaten'!$X$12="")), "t", "")</f>
        <v/>
      </c>
      <c r="AF20" s="286" t="str">
        <f>IF(AND($W20=AF$14, $AP$10&lt;&gt;"Ja", OR(AF$14&lt;='A | Basisdaten'!$X$12, 'A | Basisdaten'!$X$12="")), "t", "")</f>
        <v/>
      </c>
      <c r="AG20" s="286" t="str">
        <f>IF(AND($W20=AG$14, $AP$10&lt;&gt;"Ja", OR(AG$14&lt;='A | Basisdaten'!$X$12, 'A | Basisdaten'!$X$12="")), "t", "")</f>
        <v/>
      </c>
      <c r="AH20" s="286" t="str">
        <f>IF(AND($W20=AH$14, $AP$10&lt;&gt;"Ja", OR(AH$14&lt;='A | Basisdaten'!$X$12, 'A | Basisdaten'!$X$12="")), "t", "")</f>
        <v/>
      </c>
      <c r="AI20" s="286" t="str">
        <f>IF(AND($W20=AI$14, $AP$10&lt;&gt;"Ja", OR(AI$14&lt;='A | Basisdaten'!$X$12, 'A | Basisdaten'!$X$12="")), "t", "")</f>
        <v/>
      </c>
      <c r="AJ20" s="286" t="str">
        <f>IF(AND($W20=AJ$14, $AP$10&lt;&gt;"Ja", OR(AJ$14&lt;='A | Basisdaten'!$X$12, 'A | Basisdaten'!$X$12="")), "t", "")</f>
        <v/>
      </c>
      <c r="AK20" s="286" t="str">
        <f>IF(AND($W20=AK$14, $AP$10&lt;&gt;"Ja", OR(AK$14&lt;='A | Basisdaten'!$X$12, 'A | Basisdaten'!$X$12="")), "t", "")</f>
        <v/>
      </c>
      <c r="AL20" s="286" t="str">
        <f>IF(AND($W20=AL$14, $AP$10&lt;&gt;"Ja", OR(AL$14&lt;='A | Basisdaten'!$X$12, 'A | Basisdaten'!$X$12="")), "t", "")</f>
        <v/>
      </c>
      <c r="AM20" s="286" t="str">
        <f>IF(AND($W20=AM$14, $AP$10&lt;&gt;"Ja", OR(AM$14&lt;='A | Basisdaten'!$X$12, 'A | Basisdaten'!$X$12="")), "t", "")</f>
        <v/>
      </c>
      <c r="AN20" s="286" t="str">
        <f>IF(AND($W20=AN$14, $AP$10&lt;&gt;"Ja", OR(AN$14&lt;='A | Basisdaten'!$X$12, 'A | Basisdaten'!$X$12="")), "t", "")</f>
        <v/>
      </c>
      <c r="AO20" s="286" t="str">
        <f>IF(AND($W20=AO$14, $AP$10&lt;&gt;"Ja", OR(AO$14&lt;='A | Basisdaten'!$X$12, 'A | Basisdaten'!$X$12="")), "t", "")</f>
        <v/>
      </c>
      <c r="AP20" s="288" t="str">
        <f>IF(AND($W20=AP$14, $AP$10&lt;&gt;"Ja", OR(AP$14&lt;='A | Basisdaten'!$X$12, 'A | Basisdaten'!$X$12="")), "t", "")</f>
        <v/>
      </c>
      <c r="AQ20" s="288" t="str">
        <f>IF(AND($W20=AQ$14, $AP$10&lt;&gt;"Ja", OR(AQ$14&lt;='A | Basisdaten'!$X$12, 'A | Basisdaten'!$X$12="")), "t", "")</f>
        <v/>
      </c>
      <c r="AR20" s="288" t="str">
        <f>IF(AND($W20=AR$14, $AP$10&lt;&gt;"Ja", OR(AR$14&lt;='A | Basisdaten'!$X$12, 'A | Basisdaten'!$X$12="")), "t", "")</f>
        <v/>
      </c>
      <c r="AS20" s="288" t="str">
        <f>IF(AND($W20=AS$14, $AP$10&lt;&gt;"Ja", OR(AS$14&lt;='A | Basisdaten'!$X$12, 'A | Basisdaten'!$X$12="")), "t", "")</f>
        <v/>
      </c>
      <c r="AT20" s="288" t="str">
        <f>IF(AND($W20=AT$14, $AP$10&lt;&gt;"Ja", OR(AT$14&lt;='A | Basisdaten'!$X$12, 'A | Basisdaten'!$X$12="")), "t", "")</f>
        <v/>
      </c>
      <c r="AU20" s="288" t="str">
        <f>IF(AND($W20=AU$14, $AP$10&lt;&gt;"Ja", OR(AU$14&lt;='A | Basisdaten'!$X$12, 'A | Basisdaten'!$X$12="")), "t", "")</f>
        <v/>
      </c>
      <c r="AV20" s="289" t="str">
        <f>IF(AND($W20=AV$14, $AP$10&lt;&gt;"Ja", OR(AV$14&lt;='A | Basisdaten'!$X$12, 'A | Basisdaten'!$X$12="")), "t", "")</f>
        <v/>
      </c>
      <c r="AY20" s="239"/>
      <c r="BB20" s="9" t="str">
        <f t="shared" si="2"/>
        <v>OK</v>
      </c>
    </row>
    <row r="21" spans="3:54" s="9" customFormat="1" ht="28.35" customHeight="1" x14ac:dyDescent="0.25">
      <c r="C21" s="279">
        <f>MAX($C$10:C20)+1</f>
        <v>6</v>
      </c>
      <c r="D21" s="567">
        <v>2</v>
      </c>
      <c r="E21" s="609" t="s">
        <v>196</v>
      </c>
      <c r="F21" s="610"/>
      <c r="G21" s="610"/>
      <c r="H21" s="610"/>
      <c r="I21" s="610"/>
      <c r="J21" s="610"/>
      <c r="K21" s="610"/>
      <c r="L21" s="610"/>
      <c r="M21" s="610"/>
      <c r="N21" s="610"/>
      <c r="O21" s="610"/>
      <c r="P21" s="610"/>
      <c r="Q21" s="610"/>
      <c r="R21" s="610"/>
      <c r="S21" s="610"/>
      <c r="T21" s="611"/>
      <c r="U21" s="612"/>
      <c r="V21" s="613"/>
      <c r="W21" s="612"/>
      <c r="X21" s="614"/>
      <c r="Y21" s="172"/>
      <c r="Z21" s="173"/>
      <c r="AA21" s="173"/>
      <c r="AB21" s="173"/>
      <c r="AC21" s="173"/>
      <c r="AD21" s="173"/>
      <c r="AE21" s="173"/>
      <c r="AF21" s="173"/>
      <c r="AG21" s="173"/>
      <c r="AH21" s="173"/>
      <c r="AI21" s="173"/>
      <c r="AJ21" s="173"/>
      <c r="AK21" s="173"/>
      <c r="AL21" s="173"/>
      <c r="AM21" s="173"/>
      <c r="AN21" s="173"/>
      <c r="AO21" s="173"/>
      <c r="AP21" s="174"/>
      <c r="AQ21" s="174"/>
      <c r="AR21" s="174"/>
      <c r="AS21" s="174"/>
      <c r="AT21" s="174"/>
      <c r="AU21" s="174"/>
      <c r="AV21" s="175"/>
      <c r="AY21" s="239"/>
      <c r="BB21" s="9" t="str">
        <f>IF($AP$10="Ja", "OK", IF(OR(U21="", W21=""), "NICHT OK", "OK"))</f>
        <v>NICHT OK</v>
      </c>
    </row>
    <row r="22" spans="3:54" s="9" customFormat="1" ht="15" customHeight="1" x14ac:dyDescent="0.25">
      <c r="C22" s="279">
        <f>MAX($C$10:C21)+1</f>
        <v>7</v>
      </c>
      <c r="D22" s="568"/>
      <c r="E22" s="587" t="s">
        <v>171</v>
      </c>
      <c r="F22" s="588"/>
      <c r="G22" s="595"/>
      <c r="H22" s="595"/>
      <c r="I22" s="595"/>
      <c r="J22" s="595"/>
      <c r="K22" s="595"/>
      <c r="L22" s="595"/>
      <c r="M22" s="595"/>
      <c r="N22" s="595"/>
      <c r="O22" s="595"/>
      <c r="P22" s="595"/>
      <c r="Q22" s="595"/>
      <c r="R22" s="595"/>
      <c r="S22" s="595"/>
      <c r="T22" s="596"/>
      <c r="U22" s="585" t="s">
        <v>170</v>
      </c>
      <c r="V22" s="586"/>
      <c r="W22" s="472"/>
      <c r="X22" s="576"/>
      <c r="Y22" s="280" t="str">
        <f>IF(AND($W22=Y$14, $AP$10&lt;&gt;"Ja", OR(Y$14&lt;='A | Basisdaten'!$X$12, 'A | Basisdaten'!$X$12="")), "t", "")</f>
        <v/>
      </c>
      <c r="Z22" s="281" t="str">
        <f>IF(AND($W22=Z$14, $AP$10&lt;&gt;"Ja", OR(Z$14&lt;='A | Basisdaten'!$X$12, 'A | Basisdaten'!$X$12="")), "t", "")</f>
        <v/>
      </c>
      <c r="AA22" s="281" t="str">
        <f>IF(AND($W22=AA$14, $AP$10&lt;&gt;"Ja", OR(AA$14&lt;='A | Basisdaten'!$X$12, 'A | Basisdaten'!$X$12="")), "t", "")</f>
        <v/>
      </c>
      <c r="AB22" s="282" t="str">
        <f>IF(AND($W22=AB$14, $AP$10&lt;&gt;"Ja", OR(AB$14&lt;='A | Basisdaten'!$X$12, 'A | Basisdaten'!$X$12="")), "t", "")</f>
        <v/>
      </c>
      <c r="AC22" s="281" t="str">
        <f>IF(AND($W22=AC$14, $AP$10&lt;&gt;"Ja", OR(AC$14&lt;='A | Basisdaten'!$X$12, 'A | Basisdaten'!$X$12="")), "t", "")</f>
        <v/>
      </c>
      <c r="AD22" s="281" t="str">
        <f>IF(AND($W22=AD$14, $AP$10&lt;&gt;"Ja", OR(AD$14&lt;='A | Basisdaten'!$X$12, 'A | Basisdaten'!$X$12="")), "t", "")</f>
        <v/>
      </c>
      <c r="AE22" s="281" t="str">
        <f>IF(AND($W22=AE$14, $AP$10&lt;&gt;"Ja", OR(AE$14&lt;='A | Basisdaten'!$X$12, 'A | Basisdaten'!$X$12="")), "t", "")</f>
        <v/>
      </c>
      <c r="AF22" s="281" t="str">
        <f>IF(AND($W22=AF$14, $AP$10&lt;&gt;"Ja", OR(AF$14&lt;='A | Basisdaten'!$X$12, 'A | Basisdaten'!$X$12="")), "t", "")</f>
        <v/>
      </c>
      <c r="AG22" s="281" t="str">
        <f>IF(AND($W22=AG$14, $AP$10&lt;&gt;"Ja", OR(AG$14&lt;='A | Basisdaten'!$X$12, 'A | Basisdaten'!$X$12="")), "t", "")</f>
        <v/>
      </c>
      <c r="AH22" s="281" t="str">
        <f>IF(AND($W22=AH$14, $AP$10&lt;&gt;"Ja", OR(AH$14&lt;='A | Basisdaten'!$X$12, 'A | Basisdaten'!$X$12="")), "t", "")</f>
        <v/>
      </c>
      <c r="AI22" s="281" t="str">
        <f>IF(AND($W22=AI$14, $AP$10&lt;&gt;"Ja", OR(AI$14&lt;='A | Basisdaten'!$X$12, 'A | Basisdaten'!$X$12="")), "t", "")</f>
        <v/>
      </c>
      <c r="AJ22" s="281" t="str">
        <f>IF(AND($W22=AJ$14, $AP$10&lt;&gt;"Ja", OR(AJ$14&lt;='A | Basisdaten'!$X$12, 'A | Basisdaten'!$X$12="")), "t", "")</f>
        <v/>
      </c>
      <c r="AK22" s="281" t="str">
        <f>IF(AND($W22=AK$14, $AP$10&lt;&gt;"Ja", OR(AK$14&lt;='A | Basisdaten'!$X$12, 'A | Basisdaten'!$X$12="")), "t", "")</f>
        <v/>
      </c>
      <c r="AL22" s="281" t="str">
        <f>IF(AND($W22=AL$14, $AP$10&lt;&gt;"Ja", OR(AL$14&lt;='A | Basisdaten'!$X$12, 'A | Basisdaten'!$X$12="")), "t", "")</f>
        <v/>
      </c>
      <c r="AM22" s="281" t="str">
        <f>IF(AND($W22=AM$14, $AP$10&lt;&gt;"Ja", OR(AM$14&lt;='A | Basisdaten'!$X$12, 'A | Basisdaten'!$X$12="")), "t", "")</f>
        <v/>
      </c>
      <c r="AN22" s="281" t="str">
        <f>IF(AND($W22=AN$14, $AP$10&lt;&gt;"Ja", OR(AN$14&lt;='A | Basisdaten'!$X$12, 'A | Basisdaten'!$X$12="")), "t", "")</f>
        <v/>
      </c>
      <c r="AO22" s="281" t="str">
        <f>IF(AND($W22=AO$14, $AP$10&lt;&gt;"Ja", OR(AO$14&lt;='A | Basisdaten'!$X$12, 'A | Basisdaten'!$X$12="")), "t", "")</f>
        <v/>
      </c>
      <c r="AP22" s="283" t="str">
        <f>IF(AND($W22=AP$14, $AP$10&lt;&gt;"Ja", OR(AP$14&lt;='A | Basisdaten'!$X$12, 'A | Basisdaten'!$X$12="")), "t", "")</f>
        <v/>
      </c>
      <c r="AQ22" s="283" t="str">
        <f>IF(AND($W22=AQ$14, $AP$10&lt;&gt;"Ja", OR(AQ$14&lt;='A | Basisdaten'!$X$12, 'A | Basisdaten'!$X$12="")), "t", "")</f>
        <v/>
      </c>
      <c r="AR22" s="283" t="str">
        <f>IF(AND($W22=AR$14, $AP$10&lt;&gt;"Ja", OR(AR$14&lt;='A | Basisdaten'!$X$12, 'A | Basisdaten'!$X$12="")), "t", "")</f>
        <v/>
      </c>
      <c r="AS22" s="283" t="str">
        <f>IF(AND($W22=AS$14, $AP$10&lt;&gt;"Ja", OR(AS$14&lt;='A | Basisdaten'!$X$12, 'A | Basisdaten'!$X$12="")), "t", "")</f>
        <v/>
      </c>
      <c r="AT22" s="283" t="str">
        <f>IF(AND($W22=AT$14, $AP$10&lt;&gt;"Ja", OR(AT$14&lt;='A | Basisdaten'!$X$12, 'A | Basisdaten'!$X$12="")), "t", "")</f>
        <v/>
      </c>
      <c r="AU22" s="283" t="str">
        <f>IF(AND($W22=AU$14, $AP$10&lt;&gt;"Ja", OR(AU$14&lt;='A | Basisdaten'!$X$12, 'A | Basisdaten'!$X$12="")), "t", "")</f>
        <v/>
      </c>
      <c r="AV22" s="284" t="str">
        <f>IF(AND($W22=AV$14, $AP$10&lt;&gt;"Ja", OR(AV$14&lt;='A | Basisdaten'!$X$12, 'A | Basisdaten'!$X$12="")), "t", "")</f>
        <v/>
      </c>
      <c r="AY22" s="239"/>
      <c r="BB22" s="9" t="str">
        <f>IF($AP$10="Ja", "OK", IF(OR(G22="", W22=""), "NICHT OK", "OK"))</f>
        <v>NICHT OK</v>
      </c>
    </row>
    <row r="23" spans="3:54" s="9" customFormat="1" ht="15" customHeight="1" x14ac:dyDescent="0.25">
      <c r="C23" s="279">
        <f>MAX($C$10:C20)+1</f>
        <v>6</v>
      </c>
      <c r="D23" s="568"/>
      <c r="E23" s="587" t="s">
        <v>172</v>
      </c>
      <c r="F23" s="588"/>
      <c r="G23" s="599"/>
      <c r="H23" s="589"/>
      <c r="I23" s="589"/>
      <c r="J23" s="589"/>
      <c r="K23" s="589"/>
      <c r="L23" s="589"/>
      <c r="M23" s="589"/>
      <c r="N23" s="589"/>
      <c r="O23" s="589"/>
      <c r="P23" s="589"/>
      <c r="Q23" s="589"/>
      <c r="R23" s="589"/>
      <c r="S23" s="589"/>
      <c r="T23" s="590"/>
      <c r="U23" s="577" t="s">
        <v>170</v>
      </c>
      <c r="V23" s="578"/>
      <c r="W23" s="472"/>
      <c r="X23" s="576"/>
      <c r="Y23" s="280" t="str">
        <f>IF(AND($W23=Y$14, $AP$10&lt;&gt;"Ja", OR(Y$14&lt;='A | Basisdaten'!$X$12, 'A | Basisdaten'!$X$12="")), "t", "")</f>
        <v/>
      </c>
      <c r="Z23" s="281" t="str">
        <f>IF(AND($W23=Z$14, $AP$10&lt;&gt;"Ja", OR(Z$14&lt;='A | Basisdaten'!$X$12, 'A | Basisdaten'!$X$12="")), "t", "")</f>
        <v/>
      </c>
      <c r="AA23" s="281" t="str">
        <f>IF(AND($W23=AA$14, $AP$10&lt;&gt;"Ja", OR(AA$14&lt;='A | Basisdaten'!$X$12, 'A | Basisdaten'!$X$12="")), "t", "")</f>
        <v/>
      </c>
      <c r="AB23" s="282" t="str">
        <f>IF(AND($W23=AB$14, $AP$10&lt;&gt;"Ja", OR(AB$14&lt;='A | Basisdaten'!$X$12, 'A | Basisdaten'!$X$12="")), "t", "")</f>
        <v/>
      </c>
      <c r="AC23" s="281" t="str">
        <f>IF(AND($W23=AC$14, $AP$10&lt;&gt;"Ja", OR(AC$14&lt;='A | Basisdaten'!$X$12, 'A | Basisdaten'!$X$12="")), "t", "")</f>
        <v/>
      </c>
      <c r="AD23" s="281" t="str">
        <f>IF(AND($W23=AD$14, $AP$10&lt;&gt;"Ja", OR(AD$14&lt;='A | Basisdaten'!$X$12, 'A | Basisdaten'!$X$12="")), "t", "")</f>
        <v/>
      </c>
      <c r="AE23" s="281" t="str">
        <f>IF(AND($W23=AE$14, $AP$10&lt;&gt;"Ja", OR(AE$14&lt;='A | Basisdaten'!$X$12, 'A | Basisdaten'!$X$12="")), "t", "")</f>
        <v/>
      </c>
      <c r="AF23" s="281" t="str">
        <f>IF(AND($W23=AF$14, $AP$10&lt;&gt;"Ja", OR(AF$14&lt;='A | Basisdaten'!$X$12, 'A | Basisdaten'!$X$12="")), "t", "")</f>
        <v/>
      </c>
      <c r="AG23" s="281" t="str">
        <f>IF(AND($W23=AG$14, $AP$10&lt;&gt;"Ja", OR(AG$14&lt;='A | Basisdaten'!$X$12, 'A | Basisdaten'!$X$12="")), "t", "")</f>
        <v/>
      </c>
      <c r="AH23" s="281" t="str">
        <f>IF(AND($W23=AH$14, $AP$10&lt;&gt;"Ja", OR(AH$14&lt;='A | Basisdaten'!$X$12, 'A | Basisdaten'!$X$12="")), "t", "")</f>
        <v/>
      </c>
      <c r="AI23" s="281" t="str">
        <f>IF(AND($W23=AI$14, $AP$10&lt;&gt;"Ja", OR(AI$14&lt;='A | Basisdaten'!$X$12, 'A | Basisdaten'!$X$12="")), "t", "")</f>
        <v/>
      </c>
      <c r="AJ23" s="281" t="str">
        <f>IF(AND($W23=AJ$14, $AP$10&lt;&gt;"Ja", OR(AJ$14&lt;='A | Basisdaten'!$X$12, 'A | Basisdaten'!$X$12="")), "t", "")</f>
        <v/>
      </c>
      <c r="AK23" s="281" t="str">
        <f>IF(AND($W23=AK$14, $AP$10&lt;&gt;"Ja", OR(AK$14&lt;='A | Basisdaten'!$X$12, 'A | Basisdaten'!$X$12="")), "t", "")</f>
        <v/>
      </c>
      <c r="AL23" s="281" t="str">
        <f>IF(AND($W23=AL$14, $AP$10&lt;&gt;"Ja", OR(AL$14&lt;='A | Basisdaten'!$X$12, 'A | Basisdaten'!$X$12="")), "t", "")</f>
        <v/>
      </c>
      <c r="AM23" s="281" t="str">
        <f>IF(AND($W23=AM$14, $AP$10&lt;&gt;"Ja", OR(AM$14&lt;='A | Basisdaten'!$X$12, 'A | Basisdaten'!$X$12="")), "t", "")</f>
        <v/>
      </c>
      <c r="AN23" s="281" t="str">
        <f>IF(AND($W23=AN$14, $AP$10&lt;&gt;"Ja", OR(AN$14&lt;='A | Basisdaten'!$X$12, 'A | Basisdaten'!$X$12="")), "t", "")</f>
        <v/>
      </c>
      <c r="AO23" s="281" t="str">
        <f>IF(AND($W23=AO$14, $AP$10&lt;&gt;"Ja", OR(AO$14&lt;='A | Basisdaten'!$X$12, 'A | Basisdaten'!$X$12="")), "t", "")</f>
        <v/>
      </c>
      <c r="AP23" s="283" t="str">
        <f>IF(AND($W23=AP$14, $AP$10&lt;&gt;"Ja", OR(AP$14&lt;='A | Basisdaten'!$X$12, 'A | Basisdaten'!$X$12="")), "t", "")</f>
        <v/>
      </c>
      <c r="AQ23" s="283" t="str">
        <f>IF(AND($W23=AQ$14, $AP$10&lt;&gt;"Ja", OR(AQ$14&lt;='A | Basisdaten'!$X$12, 'A | Basisdaten'!$X$12="")), "t", "")</f>
        <v/>
      </c>
      <c r="AR23" s="283" t="str">
        <f>IF(AND($W23=AR$14, $AP$10&lt;&gt;"Ja", OR(AR$14&lt;='A | Basisdaten'!$X$12, 'A | Basisdaten'!$X$12="")), "t", "")</f>
        <v/>
      </c>
      <c r="AS23" s="283" t="str">
        <f>IF(AND($W23=AS$14, $AP$10&lt;&gt;"Ja", OR(AS$14&lt;='A | Basisdaten'!$X$12, 'A | Basisdaten'!$X$12="")), "t", "")</f>
        <v/>
      </c>
      <c r="AT23" s="283" t="str">
        <f>IF(AND($W23=AT$14, $AP$10&lt;&gt;"Ja", OR(AT$14&lt;='A | Basisdaten'!$X$12, 'A | Basisdaten'!$X$12="")), "t", "")</f>
        <v/>
      </c>
      <c r="AU23" s="283" t="str">
        <f>IF(AND($W23=AU$14, $AP$10&lt;&gt;"Ja", OR(AU$14&lt;='A | Basisdaten'!$X$12, 'A | Basisdaten'!$X$12="")), "t", "")</f>
        <v/>
      </c>
      <c r="AV23" s="284" t="str">
        <f>IF(AND($W23=AV$14, $AP$10&lt;&gt;"Ja", OR(AV$14&lt;='A | Basisdaten'!$X$12, 'A | Basisdaten'!$X$12="")), "t", "")</f>
        <v/>
      </c>
      <c r="AY23" s="239"/>
      <c r="BB23" s="9" t="str">
        <f>IF(AP$10="Ja", "OK", IF(G23="", "OK", IF(W23="", "NICHT OK", "OK")))</f>
        <v>OK</v>
      </c>
    </row>
    <row r="24" spans="3:54" s="9" customFormat="1" ht="15" customHeight="1" x14ac:dyDescent="0.25">
      <c r="C24" s="279">
        <f>MAX($C$10:C21)+1</f>
        <v>7</v>
      </c>
      <c r="D24" s="568"/>
      <c r="E24" s="587" t="s">
        <v>173</v>
      </c>
      <c r="F24" s="588"/>
      <c r="G24" s="599"/>
      <c r="H24" s="589"/>
      <c r="I24" s="589"/>
      <c r="J24" s="589"/>
      <c r="K24" s="589"/>
      <c r="L24" s="589"/>
      <c r="M24" s="589"/>
      <c r="N24" s="589"/>
      <c r="O24" s="589"/>
      <c r="P24" s="589"/>
      <c r="Q24" s="589"/>
      <c r="R24" s="589"/>
      <c r="S24" s="589"/>
      <c r="T24" s="590"/>
      <c r="U24" s="577" t="s">
        <v>170</v>
      </c>
      <c r="V24" s="578"/>
      <c r="W24" s="472"/>
      <c r="X24" s="576"/>
      <c r="Y24" s="280" t="str">
        <f>IF(AND($W24=Y$14, $AP$10&lt;&gt;"Ja", OR(Y$14&lt;='A | Basisdaten'!$X$12, 'A | Basisdaten'!$X$12="")), "t", "")</f>
        <v/>
      </c>
      <c r="Z24" s="281" t="str">
        <f>IF(AND($W24=Z$14, $AP$10&lt;&gt;"Ja", OR(Z$14&lt;='A | Basisdaten'!$X$12, 'A | Basisdaten'!$X$12="")), "t", "")</f>
        <v/>
      </c>
      <c r="AA24" s="281" t="str">
        <f>IF(AND($W24=AA$14, $AP$10&lt;&gt;"Ja", OR(AA$14&lt;='A | Basisdaten'!$X$12, 'A | Basisdaten'!$X$12="")), "t", "")</f>
        <v/>
      </c>
      <c r="AB24" s="282" t="str">
        <f>IF(AND($W24=AB$14, $AP$10&lt;&gt;"Ja", OR(AB$14&lt;='A | Basisdaten'!$X$12, 'A | Basisdaten'!$X$12="")), "t", "")</f>
        <v/>
      </c>
      <c r="AC24" s="281" t="str">
        <f>IF(AND($W24=AC$14, $AP$10&lt;&gt;"Ja", OR(AC$14&lt;='A | Basisdaten'!$X$12, 'A | Basisdaten'!$X$12="")), "t", "")</f>
        <v/>
      </c>
      <c r="AD24" s="281" t="str">
        <f>IF(AND($W24=AD$14, $AP$10&lt;&gt;"Ja", OR(AD$14&lt;='A | Basisdaten'!$X$12, 'A | Basisdaten'!$X$12="")), "t", "")</f>
        <v/>
      </c>
      <c r="AE24" s="281" t="str">
        <f>IF(AND($W24=AE$14, $AP$10&lt;&gt;"Ja", OR(AE$14&lt;='A | Basisdaten'!$X$12, 'A | Basisdaten'!$X$12="")), "t", "")</f>
        <v/>
      </c>
      <c r="AF24" s="281" t="str">
        <f>IF(AND($W24=AF$14, $AP$10&lt;&gt;"Ja", OR(AF$14&lt;='A | Basisdaten'!$X$12, 'A | Basisdaten'!$X$12="")), "t", "")</f>
        <v/>
      </c>
      <c r="AG24" s="281" t="str">
        <f>IF(AND($W24=AG$14, $AP$10&lt;&gt;"Ja", OR(AG$14&lt;='A | Basisdaten'!$X$12, 'A | Basisdaten'!$X$12="")), "t", "")</f>
        <v/>
      </c>
      <c r="AH24" s="281" t="str">
        <f>IF(AND($W24=AH$14, $AP$10&lt;&gt;"Ja", OR(AH$14&lt;='A | Basisdaten'!$X$12, 'A | Basisdaten'!$X$12="")), "t", "")</f>
        <v/>
      </c>
      <c r="AI24" s="281" t="str">
        <f>IF(AND($W24=AI$14, $AP$10&lt;&gt;"Ja", OR(AI$14&lt;='A | Basisdaten'!$X$12, 'A | Basisdaten'!$X$12="")), "t", "")</f>
        <v/>
      </c>
      <c r="AJ24" s="281" t="str">
        <f>IF(AND($W24=AJ$14, $AP$10&lt;&gt;"Ja", OR(AJ$14&lt;='A | Basisdaten'!$X$12, 'A | Basisdaten'!$X$12="")), "t", "")</f>
        <v/>
      </c>
      <c r="AK24" s="281" t="str">
        <f>IF(AND($W24=AK$14, $AP$10&lt;&gt;"Ja", OR(AK$14&lt;='A | Basisdaten'!$X$12, 'A | Basisdaten'!$X$12="")), "t", "")</f>
        <v/>
      </c>
      <c r="AL24" s="281" t="str">
        <f>IF(AND($W24=AL$14, $AP$10&lt;&gt;"Ja", OR(AL$14&lt;='A | Basisdaten'!$X$12, 'A | Basisdaten'!$X$12="")), "t", "")</f>
        <v/>
      </c>
      <c r="AM24" s="281" t="str">
        <f>IF(AND($W24=AM$14, $AP$10&lt;&gt;"Ja", OR(AM$14&lt;='A | Basisdaten'!$X$12, 'A | Basisdaten'!$X$12="")), "t", "")</f>
        <v/>
      </c>
      <c r="AN24" s="281" t="str">
        <f>IF(AND($W24=AN$14, $AP$10&lt;&gt;"Ja", OR(AN$14&lt;='A | Basisdaten'!$X$12, 'A | Basisdaten'!$X$12="")), "t", "")</f>
        <v/>
      </c>
      <c r="AO24" s="281" t="str">
        <f>IF(AND($W24=AO$14, $AP$10&lt;&gt;"Ja", OR(AO$14&lt;='A | Basisdaten'!$X$12, 'A | Basisdaten'!$X$12="")), "t", "")</f>
        <v/>
      </c>
      <c r="AP24" s="283" t="str">
        <f>IF(AND($W24=AP$14, $AP$10&lt;&gt;"Ja", OR(AP$14&lt;='A | Basisdaten'!$X$12, 'A | Basisdaten'!$X$12="")), "t", "")</f>
        <v/>
      </c>
      <c r="AQ24" s="283" t="str">
        <f>IF(AND($W24=AQ$14, $AP$10&lt;&gt;"Ja", OR(AQ$14&lt;='A | Basisdaten'!$X$12, 'A | Basisdaten'!$X$12="")), "t", "")</f>
        <v/>
      </c>
      <c r="AR24" s="283" t="str">
        <f>IF(AND($W24=AR$14, $AP$10&lt;&gt;"Ja", OR(AR$14&lt;='A | Basisdaten'!$X$12, 'A | Basisdaten'!$X$12="")), "t", "")</f>
        <v/>
      </c>
      <c r="AS24" s="283" t="str">
        <f>IF(AND($W24=AS$14, $AP$10&lt;&gt;"Ja", OR(AS$14&lt;='A | Basisdaten'!$X$12, 'A | Basisdaten'!$X$12="")), "t", "")</f>
        <v/>
      </c>
      <c r="AT24" s="283" t="str">
        <f>IF(AND($W24=AT$14, $AP$10&lt;&gt;"Ja", OR(AT$14&lt;='A | Basisdaten'!$X$12, 'A | Basisdaten'!$X$12="")), "t", "")</f>
        <v/>
      </c>
      <c r="AU24" s="283" t="str">
        <f>IF(AND($W24=AU$14, $AP$10&lt;&gt;"Ja", OR(AU$14&lt;='A | Basisdaten'!$X$12, 'A | Basisdaten'!$X$12="")), "t", "")</f>
        <v/>
      </c>
      <c r="AV24" s="284" t="str">
        <f>IF(AND($W24=AV$14, $AP$10&lt;&gt;"Ja", OR(AV$14&lt;='A | Basisdaten'!$X$12, 'A | Basisdaten'!$X$12="")), "t", "")</f>
        <v/>
      </c>
      <c r="AY24" s="239"/>
      <c r="BB24" s="9" t="str">
        <f>IF(AP$10="Ja", "OK", IF(G24="", "OK", IF(W24="", "NICHT OK", "OK")))</f>
        <v>OK</v>
      </c>
    </row>
    <row r="25" spans="3:54" s="9" customFormat="1" ht="15" customHeight="1" x14ac:dyDescent="0.25">
      <c r="C25" s="279">
        <f>MAX($C$10:C22)+1</f>
        <v>8</v>
      </c>
      <c r="D25" s="568"/>
      <c r="E25" s="587" t="s">
        <v>375</v>
      </c>
      <c r="F25" s="588"/>
      <c r="G25" s="599"/>
      <c r="H25" s="589"/>
      <c r="I25" s="589"/>
      <c r="J25" s="589"/>
      <c r="K25" s="589"/>
      <c r="L25" s="589"/>
      <c r="M25" s="589"/>
      <c r="N25" s="589"/>
      <c r="O25" s="589"/>
      <c r="P25" s="589"/>
      <c r="Q25" s="589"/>
      <c r="R25" s="589"/>
      <c r="S25" s="589"/>
      <c r="T25" s="590"/>
      <c r="U25" s="577" t="s">
        <v>170</v>
      </c>
      <c r="V25" s="578"/>
      <c r="W25" s="472"/>
      <c r="X25" s="576"/>
      <c r="Y25" s="280" t="str">
        <f>IF(AND($W25=Y$14, $AP$10&lt;&gt;"Ja", OR(Y$14&lt;='A | Basisdaten'!$X$12, 'A | Basisdaten'!$X$12="")), "t", "")</f>
        <v/>
      </c>
      <c r="Z25" s="281" t="str">
        <f>IF(AND($W25=Z$14, $AP$10&lt;&gt;"Ja", OR(Z$14&lt;='A | Basisdaten'!$X$12, 'A | Basisdaten'!$X$12="")), "t", "")</f>
        <v/>
      </c>
      <c r="AA25" s="281" t="str">
        <f>IF(AND($W25=AA$14, $AP$10&lt;&gt;"Ja", OR(AA$14&lt;='A | Basisdaten'!$X$12, 'A | Basisdaten'!$X$12="")), "t", "")</f>
        <v/>
      </c>
      <c r="AB25" s="282" t="str">
        <f>IF(AND($W25=AB$14, $AP$10&lt;&gt;"Ja", OR(AB$14&lt;='A | Basisdaten'!$X$12, 'A | Basisdaten'!$X$12="")), "t", "")</f>
        <v/>
      </c>
      <c r="AC25" s="281" t="str">
        <f>IF(AND($W25=AC$14, $AP$10&lt;&gt;"Ja", OR(AC$14&lt;='A | Basisdaten'!$X$12, 'A | Basisdaten'!$X$12="")), "t", "")</f>
        <v/>
      </c>
      <c r="AD25" s="281" t="str">
        <f>IF(AND($W25=AD$14, $AP$10&lt;&gt;"Ja", OR(AD$14&lt;='A | Basisdaten'!$X$12, 'A | Basisdaten'!$X$12="")), "t", "")</f>
        <v/>
      </c>
      <c r="AE25" s="281" t="str">
        <f>IF(AND($W25=AE$14, $AP$10&lt;&gt;"Ja", OR(AE$14&lt;='A | Basisdaten'!$X$12, 'A | Basisdaten'!$X$12="")), "t", "")</f>
        <v/>
      </c>
      <c r="AF25" s="281" t="str">
        <f>IF(AND($W25=AF$14, $AP$10&lt;&gt;"Ja", OR(AF$14&lt;='A | Basisdaten'!$X$12, 'A | Basisdaten'!$X$12="")), "t", "")</f>
        <v/>
      </c>
      <c r="AG25" s="281" t="str">
        <f>IF(AND($W25=AG$14, $AP$10&lt;&gt;"Ja", OR(AG$14&lt;='A | Basisdaten'!$X$12, 'A | Basisdaten'!$X$12="")), "t", "")</f>
        <v/>
      </c>
      <c r="AH25" s="281" t="str">
        <f>IF(AND($W25=AH$14, $AP$10&lt;&gt;"Ja", OR(AH$14&lt;='A | Basisdaten'!$X$12, 'A | Basisdaten'!$X$12="")), "t", "")</f>
        <v/>
      </c>
      <c r="AI25" s="281" t="str">
        <f>IF(AND($W25=AI$14, $AP$10&lt;&gt;"Ja", OR(AI$14&lt;='A | Basisdaten'!$X$12, 'A | Basisdaten'!$X$12="")), "t", "")</f>
        <v/>
      </c>
      <c r="AJ25" s="281" t="str">
        <f>IF(AND($W25=AJ$14, $AP$10&lt;&gt;"Ja", OR(AJ$14&lt;='A | Basisdaten'!$X$12, 'A | Basisdaten'!$X$12="")), "t", "")</f>
        <v/>
      </c>
      <c r="AK25" s="281" t="str">
        <f>IF(AND($W25=AK$14, $AP$10&lt;&gt;"Ja", OR(AK$14&lt;='A | Basisdaten'!$X$12, 'A | Basisdaten'!$X$12="")), "t", "")</f>
        <v/>
      </c>
      <c r="AL25" s="281" t="str">
        <f>IF(AND($W25=AL$14, $AP$10&lt;&gt;"Ja", OR(AL$14&lt;='A | Basisdaten'!$X$12, 'A | Basisdaten'!$X$12="")), "t", "")</f>
        <v/>
      </c>
      <c r="AM25" s="281" t="str">
        <f>IF(AND($W25=AM$14, $AP$10&lt;&gt;"Ja", OR(AM$14&lt;='A | Basisdaten'!$X$12, 'A | Basisdaten'!$X$12="")), "t", "")</f>
        <v/>
      </c>
      <c r="AN25" s="281" t="str">
        <f>IF(AND($W25=AN$14, $AP$10&lt;&gt;"Ja", OR(AN$14&lt;='A | Basisdaten'!$X$12, 'A | Basisdaten'!$X$12="")), "t", "")</f>
        <v/>
      </c>
      <c r="AO25" s="281" t="str">
        <f>IF(AND($W25=AO$14, $AP$10&lt;&gt;"Ja", OR(AO$14&lt;='A | Basisdaten'!$X$12, 'A | Basisdaten'!$X$12="")), "t", "")</f>
        <v/>
      </c>
      <c r="AP25" s="283" t="str">
        <f>IF(AND($W25=AP$14, $AP$10&lt;&gt;"Ja", OR(AP$14&lt;='A | Basisdaten'!$X$12, 'A | Basisdaten'!$X$12="")), "t", "")</f>
        <v/>
      </c>
      <c r="AQ25" s="283" t="str">
        <f>IF(AND($W25=AQ$14, $AP$10&lt;&gt;"Ja", OR(AQ$14&lt;='A | Basisdaten'!$X$12, 'A | Basisdaten'!$X$12="")), "t", "")</f>
        <v/>
      </c>
      <c r="AR25" s="283" t="str">
        <f>IF(AND($W25=AR$14, $AP$10&lt;&gt;"Ja", OR(AR$14&lt;='A | Basisdaten'!$X$12, 'A | Basisdaten'!$X$12="")), "t", "")</f>
        <v/>
      </c>
      <c r="AS25" s="283" t="str">
        <f>IF(AND($W25=AS$14, $AP$10&lt;&gt;"Ja", OR(AS$14&lt;='A | Basisdaten'!$X$12, 'A | Basisdaten'!$X$12="")), "t", "")</f>
        <v/>
      </c>
      <c r="AT25" s="283" t="str">
        <f>IF(AND($W25=AT$14, $AP$10&lt;&gt;"Ja", OR(AT$14&lt;='A | Basisdaten'!$X$12, 'A | Basisdaten'!$X$12="")), "t", "")</f>
        <v/>
      </c>
      <c r="AU25" s="283" t="str">
        <f>IF(AND($W25=AU$14, $AP$10&lt;&gt;"Ja", OR(AU$14&lt;='A | Basisdaten'!$X$12, 'A | Basisdaten'!$X$12="")), "t", "")</f>
        <v/>
      </c>
      <c r="AV25" s="284" t="str">
        <f>IF(AND($W25=AV$14, $AP$10&lt;&gt;"Ja", OR(AV$14&lt;='A | Basisdaten'!$X$12, 'A | Basisdaten'!$X$12="")), "t", "")</f>
        <v/>
      </c>
      <c r="AY25" s="239"/>
      <c r="BB25" s="9" t="str">
        <f>IF(AP$10="Ja", "OK", IF(G25="", "OK", IF(W25="", "NICHT OK", "OK")))</f>
        <v>OK</v>
      </c>
    </row>
    <row r="26" spans="3:54" s="9" customFormat="1" ht="15" customHeight="1" thickBot="1" x14ac:dyDescent="0.3">
      <c r="C26" s="279">
        <f>MAX($C$10:C25)+1</f>
        <v>9</v>
      </c>
      <c r="D26" s="568"/>
      <c r="E26" s="591" t="s">
        <v>376</v>
      </c>
      <c r="F26" s="592"/>
      <c r="G26" s="601"/>
      <c r="H26" s="601"/>
      <c r="I26" s="601"/>
      <c r="J26" s="601"/>
      <c r="K26" s="601"/>
      <c r="L26" s="601"/>
      <c r="M26" s="601"/>
      <c r="N26" s="601"/>
      <c r="O26" s="601"/>
      <c r="P26" s="601"/>
      <c r="Q26" s="601"/>
      <c r="R26" s="601"/>
      <c r="S26" s="601"/>
      <c r="T26" s="602"/>
      <c r="U26" s="581" t="s">
        <v>170</v>
      </c>
      <c r="V26" s="582"/>
      <c r="W26" s="579"/>
      <c r="X26" s="580"/>
      <c r="Y26" s="285" t="str">
        <f>IF(AND($W26=Y$14, $AP$10&lt;&gt;"Ja", OR(Y$14&lt;='A | Basisdaten'!$X$12, 'A | Basisdaten'!$X$12="")), "t", "")</f>
        <v/>
      </c>
      <c r="Z26" s="286" t="str">
        <f>IF(AND($W26=Z$14, $AP$10&lt;&gt;"Ja", OR(Z$14&lt;='A | Basisdaten'!$X$12, 'A | Basisdaten'!$X$12="")), "t", "")</f>
        <v/>
      </c>
      <c r="AA26" s="286" t="str">
        <f>IF(AND($W26=AA$14, $AP$10&lt;&gt;"Ja", OR(AA$14&lt;='A | Basisdaten'!$X$12, 'A | Basisdaten'!$X$12="")), "t", "")</f>
        <v/>
      </c>
      <c r="AB26" s="287" t="str">
        <f>IF(AND($W26=AB$14, $AP$10&lt;&gt;"Ja", OR(AB$14&lt;='A | Basisdaten'!$X$12, 'A | Basisdaten'!$X$12="")), "t", "")</f>
        <v/>
      </c>
      <c r="AC26" s="286" t="str">
        <f>IF(AND($W26=AC$14, $AP$10&lt;&gt;"Ja", OR(AC$14&lt;='A | Basisdaten'!$X$12, 'A | Basisdaten'!$X$12="")), "t", "")</f>
        <v/>
      </c>
      <c r="AD26" s="286" t="str">
        <f>IF(AND($W26=AD$14, $AP$10&lt;&gt;"Ja", OR(AD$14&lt;='A | Basisdaten'!$X$12, 'A | Basisdaten'!$X$12="")), "t", "")</f>
        <v/>
      </c>
      <c r="AE26" s="286" t="str">
        <f>IF(AND($W26=AE$14, $AP$10&lt;&gt;"Ja", OR(AE$14&lt;='A | Basisdaten'!$X$12, 'A | Basisdaten'!$X$12="")), "t", "")</f>
        <v/>
      </c>
      <c r="AF26" s="286" t="str">
        <f>IF(AND($W26=AF$14, $AP$10&lt;&gt;"Ja", OR(AF$14&lt;='A | Basisdaten'!$X$12, 'A | Basisdaten'!$X$12="")), "t", "")</f>
        <v/>
      </c>
      <c r="AG26" s="286" t="str">
        <f>IF(AND($W26=AG$14, $AP$10&lt;&gt;"Ja", OR(AG$14&lt;='A | Basisdaten'!$X$12, 'A | Basisdaten'!$X$12="")), "t", "")</f>
        <v/>
      </c>
      <c r="AH26" s="286" t="str">
        <f>IF(AND($W26=AH$14, $AP$10&lt;&gt;"Ja", OR(AH$14&lt;='A | Basisdaten'!$X$12, 'A | Basisdaten'!$X$12="")), "t", "")</f>
        <v/>
      </c>
      <c r="AI26" s="286" t="str">
        <f>IF(AND($W26=AI$14, $AP$10&lt;&gt;"Ja", OR(AI$14&lt;='A | Basisdaten'!$X$12, 'A | Basisdaten'!$X$12="")), "t", "")</f>
        <v/>
      </c>
      <c r="AJ26" s="286" t="str">
        <f>IF(AND($W26=AJ$14, $AP$10&lt;&gt;"Ja", OR(AJ$14&lt;='A | Basisdaten'!$X$12, 'A | Basisdaten'!$X$12="")), "t", "")</f>
        <v/>
      </c>
      <c r="AK26" s="286" t="str">
        <f>IF(AND($W26=AK$14, $AP$10&lt;&gt;"Ja", OR(AK$14&lt;='A | Basisdaten'!$X$12, 'A | Basisdaten'!$X$12="")), "t", "")</f>
        <v/>
      </c>
      <c r="AL26" s="286" t="str">
        <f>IF(AND($W26=AL$14, $AP$10&lt;&gt;"Ja", OR(AL$14&lt;='A | Basisdaten'!$X$12, 'A | Basisdaten'!$X$12="")), "t", "")</f>
        <v/>
      </c>
      <c r="AM26" s="286" t="str">
        <f>IF(AND($W26=AM$14, $AP$10&lt;&gt;"Ja", OR(AM$14&lt;='A | Basisdaten'!$X$12, 'A | Basisdaten'!$X$12="")), "t", "")</f>
        <v/>
      </c>
      <c r="AN26" s="286" t="str">
        <f>IF(AND($W26=AN$14, $AP$10&lt;&gt;"Ja", OR(AN$14&lt;='A | Basisdaten'!$X$12, 'A | Basisdaten'!$X$12="")), "t", "")</f>
        <v/>
      </c>
      <c r="AO26" s="286" t="str">
        <f>IF(AND($W26=AO$14, $AP$10&lt;&gt;"Ja", OR(AO$14&lt;='A | Basisdaten'!$X$12, 'A | Basisdaten'!$X$12="")), "t", "")</f>
        <v/>
      </c>
      <c r="AP26" s="288" t="str">
        <f>IF(AND($W26=AP$14, $AP$10&lt;&gt;"Ja", OR(AP$14&lt;='A | Basisdaten'!$X$12, 'A | Basisdaten'!$X$12="")), "t", "")</f>
        <v/>
      </c>
      <c r="AQ26" s="288" t="str">
        <f>IF(AND($W26=AQ$14, $AP$10&lt;&gt;"Ja", OR(AQ$14&lt;='A | Basisdaten'!$X$12, 'A | Basisdaten'!$X$12="")), "t", "")</f>
        <v/>
      </c>
      <c r="AR26" s="288" t="str">
        <f>IF(AND($W26=AR$14, $AP$10&lt;&gt;"Ja", OR(AR$14&lt;='A | Basisdaten'!$X$12, 'A | Basisdaten'!$X$12="")), "t", "")</f>
        <v/>
      </c>
      <c r="AS26" s="288" t="str">
        <f>IF(AND($W26=AS$14, $AP$10&lt;&gt;"Ja", OR(AS$14&lt;='A | Basisdaten'!$X$12, 'A | Basisdaten'!$X$12="")), "t", "")</f>
        <v/>
      </c>
      <c r="AT26" s="288" t="str">
        <f>IF(AND($W26=AT$14, $AP$10&lt;&gt;"Ja", OR(AT$14&lt;='A | Basisdaten'!$X$12, 'A | Basisdaten'!$X$12="")), "t", "")</f>
        <v/>
      </c>
      <c r="AU26" s="288" t="str">
        <f>IF(AND($W26=AU$14, $AP$10&lt;&gt;"Ja", OR(AU$14&lt;='A | Basisdaten'!$X$12, 'A | Basisdaten'!$X$12="")), "t", "")</f>
        <v/>
      </c>
      <c r="AV26" s="289" t="str">
        <f>IF(AND($W26=AV$14, $AP$10&lt;&gt;"Ja", OR(AV$14&lt;='A | Basisdaten'!$X$12, 'A | Basisdaten'!$X$12="")), "t", "")</f>
        <v/>
      </c>
      <c r="AY26" s="239"/>
      <c r="BB26" s="9" t="str">
        <f>IF(AP$10="Ja", "OK", IF(G26="", "OK", IF(W26="", "NICHT OK", "OK")))</f>
        <v>OK</v>
      </c>
    </row>
    <row r="27" spans="3:54" s="9" customFormat="1" ht="15" customHeight="1" x14ac:dyDescent="0.25">
      <c r="C27" s="279">
        <f>MAX($C$10:C26)+1</f>
        <v>10</v>
      </c>
      <c r="D27" s="567">
        <v>3</v>
      </c>
      <c r="E27" s="570" t="s">
        <v>169</v>
      </c>
      <c r="F27" s="571"/>
      <c r="G27" s="571"/>
      <c r="H27" s="571"/>
      <c r="I27" s="571"/>
      <c r="J27" s="571"/>
      <c r="K27" s="571"/>
      <c r="L27" s="571"/>
      <c r="M27" s="571"/>
      <c r="N27" s="571"/>
      <c r="O27" s="571"/>
      <c r="P27" s="571"/>
      <c r="Q27" s="571"/>
      <c r="R27" s="571"/>
      <c r="S27" s="571"/>
      <c r="T27" s="572"/>
      <c r="U27" s="600"/>
      <c r="V27" s="597"/>
      <c r="W27" s="597"/>
      <c r="X27" s="598"/>
      <c r="Y27" s="172"/>
      <c r="Z27" s="173"/>
      <c r="AA27" s="173"/>
      <c r="AB27" s="173"/>
      <c r="AC27" s="173"/>
      <c r="AD27" s="173"/>
      <c r="AE27" s="173"/>
      <c r="AF27" s="173"/>
      <c r="AG27" s="173"/>
      <c r="AH27" s="173"/>
      <c r="AI27" s="173"/>
      <c r="AJ27" s="173"/>
      <c r="AK27" s="173"/>
      <c r="AL27" s="173"/>
      <c r="AM27" s="173"/>
      <c r="AN27" s="173"/>
      <c r="AO27" s="173"/>
      <c r="AP27" s="174"/>
      <c r="AQ27" s="174"/>
      <c r="AR27" s="174"/>
      <c r="AS27" s="174"/>
      <c r="AT27" s="174"/>
      <c r="AU27" s="174"/>
      <c r="AV27" s="175"/>
      <c r="AY27" s="239"/>
      <c r="BB27" s="9" t="str">
        <f>IF(OR(U27="",W27=""),"NICHT OK","OK")</f>
        <v>NICHT OK</v>
      </c>
    </row>
    <row r="28" spans="3:54" s="9" customFormat="1" ht="15" customHeight="1" x14ac:dyDescent="0.25">
      <c r="C28" s="279">
        <f>MAX($C$10:C27)+1</f>
        <v>11</v>
      </c>
      <c r="D28" s="568"/>
      <c r="E28" s="593" t="s">
        <v>174</v>
      </c>
      <c r="F28" s="594"/>
      <c r="G28" s="595"/>
      <c r="H28" s="595"/>
      <c r="I28" s="595"/>
      <c r="J28" s="595"/>
      <c r="K28" s="595"/>
      <c r="L28" s="595"/>
      <c r="M28" s="595"/>
      <c r="N28" s="595"/>
      <c r="O28" s="595"/>
      <c r="P28" s="595"/>
      <c r="Q28" s="595"/>
      <c r="R28" s="595"/>
      <c r="S28" s="595"/>
      <c r="T28" s="596"/>
      <c r="U28" s="585" t="s">
        <v>170</v>
      </c>
      <c r="V28" s="586"/>
      <c r="W28" s="583"/>
      <c r="X28" s="584"/>
      <c r="Y28" s="280" t="str">
        <f>IF(AND($W28=Y$14, OR(Y$14&lt;='A | Basisdaten'!$X$12, 'A | Basisdaten'!$X$12="")), "t", "")</f>
        <v/>
      </c>
      <c r="Z28" s="281" t="str">
        <f>IF(AND($W28=Z$14, OR(Z$14&lt;='A | Basisdaten'!$X$12, 'A | Basisdaten'!$X$12="")), "t", "")</f>
        <v/>
      </c>
      <c r="AA28" s="281" t="str">
        <f>IF(AND($W28=AA$14, OR(AA$14&lt;='A | Basisdaten'!$X$12, 'A | Basisdaten'!$X$12="")), "t", "")</f>
        <v/>
      </c>
      <c r="AB28" s="281" t="str">
        <f>IF(AND($W28=AB$14, OR(AB$14&lt;='A | Basisdaten'!$X$12, 'A | Basisdaten'!$X$12="")), "t", "")</f>
        <v/>
      </c>
      <c r="AC28" s="281" t="str">
        <f>IF(AND($W28=AC$14, OR(AC$14&lt;='A | Basisdaten'!$X$12, 'A | Basisdaten'!$X$12="")), "t", "")</f>
        <v/>
      </c>
      <c r="AD28" s="281" t="str">
        <f>IF(AND($W28=AD$14, OR(AD$14&lt;='A | Basisdaten'!$X$12, 'A | Basisdaten'!$X$12="")), "t", "")</f>
        <v/>
      </c>
      <c r="AE28" s="281" t="str">
        <f>IF(AND($W28=AE$14, OR(AE$14&lt;='A | Basisdaten'!$X$12, 'A | Basisdaten'!$X$12="")), "t", "")</f>
        <v/>
      </c>
      <c r="AF28" s="281" t="str">
        <f>IF(AND($W28=AF$14, OR(AF$14&lt;='A | Basisdaten'!$X$12, 'A | Basisdaten'!$X$12="")), "t", "")</f>
        <v/>
      </c>
      <c r="AG28" s="281" t="str">
        <f>IF(AND($W28=AG$14, OR(AG$14&lt;='A | Basisdaten'!$X$12, 'A | Basisdaten'!$X$12="")), "t", "")</f>
        <v/>
      </c>
      <c r="AH28" s="281" t="str">
        <f>IF(AND($W28=AH$14, OR(AH$14&lt;='A | Basisdaten'!$X$12, 'A | Basisdaten'!$X$12="")), "t", "")</f>
        <v/>
      </c>
      <c r="AI28" s="281" t="str">
        <f>IF(AND($W28=AI$14, OR(AI$14&lt;='A | Basisdaten'!$X$12, 'A | Basisdaten'!$X$12="")), "t", "")</f>
        <v/>
      </c>
      <c r="AJ28" s="281" t="str">
        <f>IF(AND($W28=AJ$14, OR(AJ$14&lt;='A | Basisdaten'!$X$12, 'A | Basisdaten'!$X$12="")), "t", "")</f>
        <v/>
      </c>
      <c r="AK28" s="281" t="str">
        <f>IF(AND($W28=AK$14, OR(AK$14&lt;='A | Basisdaten'!$X$12, 'A | Basisdaten'!$X$12="")), "t", "")</f>
        <v/>
      </c>
      <c r="AL28" s="281" t="str">
        <f>IF(AND($W28=AL$14, OR(AL$14&lt;='A | Basisdaten'!$X$12, 'A | Basisdaten'!$X$12="")), "t", "")</f>
        <v/>
      </c>
      <c r="AM28" s="281" t="str">
        <f>IF(AND($W28=AM$14, OR(AM$14&lt;='A | Basisdaten'!$X$12, 'A | Basisdaten'!$X$12="")), "t", "")</f>
        <v/>
      </c>
      <c r="AN28" s="281" t="str">
        <f>IF(AND($W28=AN$14, OR(AN$14&lt;='A | Basisdaten'!$X$12, 'A | Basisdaten'!$X$12="")), "t", "")</f>
        <v/>
      </c>
      <c r="AO28" s="281" t="str">
        <f>IF(AND($W28=AO$14, OR(AO$14&lt;='A | Basisdaten'!$X$12, 'A | Basisdaten'!$X$12="")), "t", "")</f>
        <v/>
      </c>
      <c r="AP28" s="283" t="str">
        <f>IF(AND($W28=AP$14, OR(AP$14&lt;='A | Basisdaten'!$X$12, 'A | Basisdaten'!$X$12="")), "t", "")</f>
        <v/>
      </c>
      <c r="AQ28" s="283" t="str">
        <f>IF(AND($W28=AQ$14, OR(AQ$14&lt;='A | Basisdaten'!$X$12, 'A | Basisdaten'!$X$12="")), "t", "")</f>
        <v/>
      </c>
      <c r="AR28" s="283" t="str">
        <f>IF(AND($W28=AR$14, OR(AR$14&lt;='A | Basisdaten'!$X$12, 'A | Basisdaten'!$X$12="")), "t", "")</f>
        <v/>
      </c>
      <c r="AS28" s="283" t="str">
        <f>IF(AND($W28=AS$14, OR(AS$14&lt;='A | Basisdaten'!$X$12, 'A | Basisdaten'!$X$12="")), "t", "")</f>
        <v/>
      </c>
      <c r="AT28" s="283" t="str">
        <f>IF(AND($W28=AT$14, OR(AT$14&lt;='A | Basisdaten'!$X$12, 'A | Basisdaten'!$X$12="")), "t", "")</f>
        <v/>
      </c>
      <c r="AU28" s="283" t="str">
        <f>IF(AND($W28=AU$14, OR(AU$14&lt;='A | Basisdaten'!$X$12, 'A | Basisdaten'!$X$12="")), "t", "")</f>
        <v/>
      </c>
      <c r="AV28" s="284" t="str">
        <f>IF(AND($W28=AV$14, OR(AV$14&lt;='A | Basisdaten'!$X$12, 'A | Basisdaten'!$X$12="")), "t", "")</f>
        <v/>
      </c>
      <c r="AY28" s="239"/>
      <c r="BB28" s="9" t="str">
        <f>IF(OR(G28="",W28=""),"NICHT OK","OK")</f>
        <v>NICHT OK</v>
      </c>
    </row>
    <row r="29" spans="3:54" s="9" customFormat="1" ht="15" customHeight="1" x14ac:dyDescent="0.25">
      <c r="C29" s="279">
        <f>MAX($C$10:C26)+1</f>
        <v>10</v>
      </c>
      <c r="D29" s="568"/>
      <c r="E29" s="587" t="s">
        <v>175</v>
      </c>
      <c r="F29" s="588"/>
      <c r="G29" s="589"/>
      <c r="H29" s="589"/>
      <c r="I29" s="589"/>
      <c r="J29" s="589"/>
      <c r="K29" s="589"/>
      <c r="L29" s="589"/>
      <c r="M29" s="589"/>
      <c r="N29" s="589"/>
      <c r="O29" s="589"/>
      <c r="P29" s="589"/>
      <c r="Q29" s="589"/>
      <c r="R29" s="589"/>
      <c r="S29" s="589"/>
      <c r="T29" s="590"/>
      <c r="U29" s="577" t="s">
        <v>170</v>
      </c>
      <c r="V29" s="578"/>
      <c r="W29" s="472"/>
      <c r="X29" s="576"/>
      <c r="Y29" s="280" t="str">
        <f>IF(AND($W29=Y$14, OR(Y$14&lt;='A | Basisdaten'!$X$12, 'A | Basisdaten'!$X$12="")), "t", "")</f>
        <v/>
      </c>
      <c r="Z29" s="281" t="str">
        <f>IF(AND($W29=Z$14, OR(Z$14&lt;='A | Basisdaten'!$X$12, 'A | Basisdaten'!$X$12="")), "t", "")</f>
        <v/>
      </c>
      <c r="AA29" s="281" t="str">
        <f>IF(AND($W29=AA$14, OR(AA$14&lt;='A | Basisdaten'!$X$12, 'A | Basisdaten'!$X$12="")), "t", "")</f>
        <v/>
      </c>
      <c r="AB29" s="281" t="str">
        <f>IF(AND($W29=AB$14, OR(AB$14&lt;='A | Basisdaten'!$X$12, 'A | Basisdaten'!$X$12="")), "t", "")</f>
        <v/>
      </c>
      <c r="AC29" s="281" t="str">
        <f>IF(AND($W29=AC$14, OR(AC$14&lt;='A | Basisdaten'!$X$12, 'A | Basisdaten'!$X$12="")), "t", "")</f>
        <v/>
      </c>
      <c r="AD29" s="281" t="str">
        <f>IF(AND($W29=AD$14, OR(AD$14&lt;='A | Basisdaten'!$X$12, 'A | Basisdaten'!$X$12="")), "t", "")</f>
        <v/>
      </c>
      <c r="AE29" s="281" t="str">
        <f>IF(AND($W29=AE$14, OR(AE$14&lt;='A | Basisdaten'!$X$12, 'A | Basisdaten'!$X$12="")), "t", "")</f>
        <v/>
      </c>
      <c r="AF29" s="281" t="str">
        <f>IF(AND($W29=AF$14, OR(AF$14&lt;='A | Basisdaten'!$X$12, 'A | Basisdaten'!$X$12="")), "t", "")</f>
        <v/>
      </c>
      <c r="AG29" s="281" t="str">
        <f>IF(AND($W29=AG$14, OR(AG$14&lt;='A | Basisdaten'!$X$12, 'A | Basisdaten'!$X$12="")), "t", "")</f>
        <v/>
      </c>
      <c r="AH29" s="281" t="str">
        <f>IF(AND($W29=AH$14, OR(AH$14&lt;='A | Basisdaten'!$X$12, 'A | Basisdaten'!$X$12="")), "t", "")</f>
        <v/>
      </c>
      <c r="AI29" s="281" t="str">
        <f>IF(AND($W29=AI$14, OR(AI$14&lt;='A | Basisdaten'!$X$12, 'A | Basisdaten'!$X$12="")), "t", "")</f>
        <v/>
      </c>
      <c r="AJ29" s="281" t="str">
        <f>IF(AND($W29=AJ$14, OR(AJ$14&lt;='A | Basisdaten'!$X$12, 'A | Basisdaten'!$X$12="")), "t", "")</f>
        <v/>
      </c>
      <c r="AK29" s="281" t="str">
        <f>IF(AND($W29=AK$14, OR(AK$14&lt;='A | Basisdaten'!$X$12, 'A | Basisdaten'!$X$12="")), "t", "")</f>
        <v/>
      </c>
      <c r="AL29" s="281" t="str">
        <f>IF(AND($W29=AL$14, OR(AL$14&lt;='A | Basisdaten'!$X$12, 'A | Basisdaten'!$X$12="")), "t", "")</f>
        <v/>
      </c>
      <c r="AM29" s="281" t="str">
        <f>IF(AND($W29=AM$14, OR(AM$14&lt;='A | Basisdaten'!$X$12, 'A | Basisdaten'!$X$12="")), "t", "")</f>
        <v/>
      </c>
      <c r="AN29" s="281" t="str">
        <f>IF(AND($W29=AN$14, OR(AN$14&lt;='A | Basisdaten'!$X$12, 'A | Basisdaten'!$X$12="")), "t", "")</f>
        <v/>
      </c>
      <c r="AO29" s="281" t="str">
        <f>IF(AND($W29=AO$14, OR(AO$14&lt;='A | Basisdaten'!$X$12, 'A | Basisdaten'!$X$12="")), "t", "")</f>
        <v/>
      </c>
      <c r="AP29" s="283" t="str">
        <f>IF(AND($W29=AP$14, OR(AP$14&lt;='A | Basisdaten'!$X$12, 'A | Basisdaten'!$X$12="")), "t", "")</f>
        <v/>
      </c>
      <c r="AQ29" s="283" t="str">
        <f>IF(AND($W29=AQ$14, OR(AQ$14&lt;='A | Basisdaten'!$X$12, 'A | Basisdaten'!$X$12="")), "t", "")</f>
        <v/>
      </c>
      <c r="AR29" s="283" t="str">
        <f>IF(AND($W29=AR$14, OR(AR$14&lt;='A | Basisdaten'!$X$12, 'A | Basisdaten'!$X$12="")), "t", "")</f>
        <v/>
      </c>
      <c r="AS29" s="283" t="str">
        <f>IF(AND($W29=AS$14, OR(AS$14&lt;='A | Basisdaten'!$X$12, 'A | Basisdaten'!$X$12="")), "t", "")</f>
        <v/>
      </c>
      <c r="AT29" s="283" t="str">
        <f>IF(AND($W29=AT$14, OR(AT$14&lt;='A | Basisdaten'!$X$12, 'A | Basisdaten'!$X$12="")), "t", "")</f>
        <v/>
      </c>
      <c r="AU29" s="283" t="str">
        <f>IF(AND($W29=AU$14, OR(AU$14&lt;='A | Basisdaten'!$X$12, 'A | Basisdaten'!$X$12="")), "t", "")</f>
        <v/>
      </c>
      <c r="AV29" s="284" t="str">
        <f>IF(AND($W29=AV$14, OR(AV$14&lt;='A | Basisdaten'!$X$12, 'A | Basisdaten'!$X$12="")), "t", "")</f>
        <v/>
      </c>
      <c r="AY29" s="239"/>
      <c r="BB29" s="9" t="str">
        <f>IF(G29="", "OK", IF(W29="", "NICHT OK", "OK"))</f>
        <v>OK</v>
      </c>
    </row>
    <row r="30" spans="3:54" s="9" customFormat="1" ht="15" customHeight="1" x14ac:dyDescent="0.25">
      <c r="C30" s="279">
        <f>MAX($C$10:C27)+1</f>
        <v>11</v>
      </c>
      <c r="D30" s="568"/>
      <c r="E30" s="587" t="s">
        <v>176</v>
      </c>
      <c r="F30" s="588"/>
      <c r="G30" s="589"/>
      <c r="H30" s="589"/>
      <c r="I30" s="589"/>
      <c r="J30" s="589"/>
      <c r="K30" s="589"/>
      <c r="L30" s="589"/>
      <c r="M30" s="589"/>
      <c r="N30" s="589"/>
      <c r="O30" s="589"/>
      <c r="P30" s="589"/>
      <c r="Q30" s="589"/>
      <c r="R30" s="589"/>
      <c r="S30" s="589"/>
      <c r="T30" s="590"/>
      <c r="U30" s="577" t="s">
        <v>170</v>
      </c>
      <c r="V30" s="578"/>
      <c r="W30" s="472"/>
      <c r="X30" s="576"/>
      <c r="Y30" s="280" t="str">
        <f>IF(AND($W30=Y$14, OR(Y$14&lt;='A | Basisdaten'!$X$12, 'A | Basisdaten'!$X$12="")), "t", "")</f>
        <v/>
      </c>
      <c r="Z30" s="281" t="str">
        <f>IF(AND($W30=Z$14, OR(Z$14&lt;='A | Basisdaten'!$X$12, 'A | Basisdaten'!$X$12="")), "t", "")</f>
        <v/>
      </c>
      <c r="AA30" s="281" t="str">
        <f>IF(AND($W30=AA$14, OR(AA$14&lt;='A | Basisdaten'!$X$12, 'A | Basisdaten'!$X$12="")), "t", "")</f>
        <v/>
      </c>
      <c r="AB30" s="281" t="str">
        <f>IF(AND($W30=AB$14, OR(AB$14&lt;='A | Basisdaten'!$X$12, 'A | Basisdaten'!$X$12="")), "t", "")</f>
        <v/>
      </c>
      <c r="AC30" s="281" t="str">
        <f>IF(AND($W30=AC$14, OR(AC$14&lt;='A | Basisdaten'!$X$12, 'A | Basisdaten'!$X$12="")), "t", "")</f>
        <v/>
      </c>
      <c r="AD30" s="281" t="str">
        <f>IF(AND($W30=AD$14, OR(AD$14&lt;='A | Basisdaten'!$X$12, 'A | Basisdaten'!$X$12="")), "t", "")</f>
        <v/>
      </c>
      <c r="AE30" s="281" t="str">
        <f>IF(AND($W30=AE$14, OR(AE$14&lt;='A | Basisdaten'!$X$12, 'A | Basisdaten'!$X$12="")), "t", "")</f>
        <v/>
      </c>
      <c r="AF30" s="281" t="str">
        <f>IF(AND($W30=AF$14, OR(AF$14&lt;='A | Basisdaten'!$X$12, 'A | Basisdaten'!$X$12="")), "t", "")</f>
        <v/>
      </c>
      <c r="AG30" s="281" t="str">
        <f>IF(AND($W30=AG$14, OR(AG$14&lt;='A | Basisdaten'!$X$12, 'A | Basisdaten'!$X$12="")), "t", "")</f>
        <v/>
      </c>
      <c r="AH30" s="281" t="str">
        <f>IF(AND($W30=AH$14, OR(AH$14&lt;='A | Basisdaten'!$X$12, 'A | Basisdaten'!$X$12="")), "t", "")</f>
        <v/>
      </c>
      <c r="AI30" s="281" t="str">
        <f>IF(AND($W30=AI$14, OR(AI$14&lt;='A | Basisdaten'!$X$12, 'A | Basisdaten'!$X$12="")), "t", "")</f>
        <v/>
      </c>
      <c r="AJ30" s="281" t="str">
        <f>IF(AND($W30=AJ$14, OR(AJ$14&lt;='A | Basisdaten'!$X$12, 'A | Basisdaten'!$X$12="")), "t", "")</f>
        <v/>
      </c>
      <c r="AK30" s="281" t="str">
        <f>IF(AND($W30=AK$14, OR(AK$14&lt;='A | Basisdaten'!$X$12, 'A | Basisdaten'!$X$12="")), "t", "")</f>
        <v/>
      </c>
      <c r="AL30" s="281" t="str">
        <f>IF(AND($W30=AL$14, OR(AL$14&lt;='A | Basisdaten'!$X$12, 'A | Basisdaten'!$X$12="")), "t", "")</f>
        <v/>
      </c>
      <c r="AM30" s="281" t="str">
        <f>IF(AND($W30=AM$14, OR(AM$14&lt;='A | Basisdaten'!$X$12, 'A | Basisdaten'!$X$12="")), "t", "")</f>
        <v/>
      </c>
      <c r="AN30" s="281" t="str">
        <f>IF(AND($W30=AN$14, OR(AN$14&lt;='A | Basisdaten'!$X$12, 'A | Basisdaten'!$X$12="")), "t", "")</f>
        <v/>
      </c>
      <c r="AO30" s="281" t="str">
        <f>IF(AND($W30=AO$14, OR(AO$14&lt;='A | Basisdaten'!$X$12, 'A | Basisdaten'!$X$12="")), "t", "")</f>
        <v/>
      </c>
      <c r="AP30" s="283" t="str">
        <f>IF(AND($W30=AP$14, OR(AP$14&lt;='A | Basisdaten'!$X$12, 'A | Basisdaten'!$X$12="")), "t", "")</f>
        <v/>
      </c>
      <c r="AQ30" s="283" t="str">
        <f>IF(AND($W30=AQ$14, OR(AQ$14&lt;='A | Basisdaten'!$X$12, 'A | Basisdaten'!$X$12="")), "t", "")</f>
        <v/>
      </c>
      <c r="AR30" s="283" t="str">
        <f>IF(AND($W30=AR$14, OR(AR$14&lt;='A | Basisdaten'!$X$12, 'A | Basisdaten'!$X$12="")), "t", "")</f>
        <v/>
      </c>
      <c r="AS30" s="283" t="str">
        <f>IF(AND($W30=AS$14, OR(AS$14&lt;='A | Basisdaten'!$X$12, 'A | Basisdaten'!$X$12="")), "t", "")</f>
        <v/>
      </c>
      <c r="AT30" s="283" t="str">
        <f>IF(AND($W30=AT$14, OR(AT$14&lt;='A | Basisdaten'!$X$12, 'A | Basisdaten'!$X$12="")), "t", "")</f>
        <v/>
      </c>
      <c r="AU30" s="283" t="str">
        <f>IF(AND($W30=AU$14, OR(AU$14&lt;='A | Basisdaten'!$X$12, 'A | Basisdaten'!$X$12="")), "t", "")</f>
        <v/>
      </c>
      <c r="AV30" s="284" t="str">
        <f>IF(AND($W30=AV$14, OR(AV$14&lt;='A | Basisdaten'!$X$12, 'A | Basisdaten'!$X$12="")), "t", "")</f>
        <v/>
      </c>
      <c r="AY30" s="239"/>
      <c r="BB30" s="9" t="str">
        <f>IF(G30="", "OK", IF(W30="", "NICHT OK", "OK"))</f>
        <v>OK</v>
      </c>
    </row>
    <row r="31" spans="3:54" s="9" customFormat="1" ht="15" customHeight="1" x14ac:dyDescent="0.25">
      <c r="C31" s="279">
        <f>MAX($C$10:C28)+1</f>
        <v>12</v>
      </c>
      <c r="D31" s="568"/>
      <c r="E31" s="587" t="s">
        <v>378</v>
      </c>
      <c r="F31" s="588"/>
      <c r="G31" s="589"/>
      <c r="H31" s="589"/>
      <c r="I31" s="589"/>
      <c r="J31" s="589"/>
      <c r="K31" s="589"/>
      <c r="L31" s="589"/>
      <c r="M31" s="589"/>
      <c r="N31" s="589"/>
      <c r="O31" s="589"/>
      <c r="P31" s="589"/>
      <c r="Q31" s="589"/>
      <c r="R31" s="589"/>
      <c r="S31" s="589"/>
      <c r="T31" s="590"/>
      <c r="U31" s="577" t="s">
        <v>170</v>
      </c>
      <c r="V31" s="578"/>
      <c r="W31" s="472"/>
      <c r="X31" s="576"/>
      <c r="Y31" s="280" t="str">
        <f>IF(AND($W31=Y$14, OR(Y$14&lt;='A | Basisdaten'!$X$12, 'A | Basisdaten'!$X$12="")), "t", "")</f>
        <v/>
      </c>
      <c r="Z31" s="281" t="str">
        <f>IF(AND($W31=Z$14, OR(Z$14&lt;='A | Basisdaten'!$X$12, 'A | Basisdaten'!$X$12="")), "t", "")</f>
        <v/>
      </c>
      <c r="AA31" s="281" t="str">
        <f>IF(AND($W31=AA$14, OR(AA$14&lt;='A | Basisdaten'!$X$12, 'A | Basisdaten'!$X$12="")), "t", "")</f>
        <v/>
      </c>
      <c r="AB31" s="281" t="str">
        <f>IF(AND($W31=AB$14, OR(AB$14&lt;='A | Basisdaten'!$X$12, 'A | Basisdaten'!$X$12="")), "t", "")</f>
        <v/>
      </c>
      <c r="AC31" s="281" t="str">
        <f>IF(AND($W31=AC$14, OR(AC$14&lt;='A | Basisdaten'!$X$12, 'A | Basisdaten'!$X$12="")), "t", "")</f>
        <v/>
      </c>
      <c r="AD31" s="281" t="str">
        <f>IF(AND($W31=AD$14, OR(AD$14&lt;='A | Basisdaten'!$X$12, 'A | Basisdaten'!$X$12="")), "t", "")</f>
        <v/>
      </c>
      <c r="AE31" s="281" t="str">
        <f>IF(AND($W31=AE$14, OR(AE$14&lt;='A | Basisdaten'!$X$12, 'A | Basisdaten'!$X$12="")), "t", "")</f>
        <v/>
      </c>
      <c r="AF31" s="281" t="str">
        <f>IF(AND($W31=AF$14, OR(AF$14&lt;='A | Basisdaten'!$X$12, 'A | Basisdaten'!$X$12="")), "t", "")</f>
        <v/>
      </c>
      <c r="AG31" s="281" t="str">
        <f>IF(AND($W31=AG$14, OR(AG$14&lt;='A | Basisdaten'!$X$12, 'A | Basisdaten'!$X$12="")), "t", "")</f>
        <v/>
      </c>
      <c r="AH31" s="281" t="str">
        <f>IF(AND($W31=AH$14, OR(AH$14&lt;='A | Basisdaten'!$X$12, 'A | Basisdaten'!$X$12="")), "t", "")</f>
        <v/>
      </c>
      <c r="AI31" s="281" t="str">
        <f>IF(AND($W31=AI$14, OR(AI$14&lt;='A | Basisdaten'!$X$12, 'A | Basisdaten'!$X$12="")), "t", "")</f>
        <v/>
      </c>
      <c r="AJ31" s="281" t="str">
        <f>IF(AND($W31=AJ$14, OR(AJ$14&lt;='A | Basisdaten'!$X$12, 'A | Basisdaten'!$X$12="")), "t", "")</f>
        <v/>
      </c>
      <c r="AK31" s="281" t="str">
        <f>IF(AND($W31=AK$14, OR(AK$14&lt;='A | Basisdaten'!$X$12, 'A | Basisdaten'!$X$12="")), "t", "")</f>
        <v/>
      </c>
      <c r="AL31" s="281" t="str">
        <f>IF(AND($W31=AL$14, OR(AL$14&lt;='A | Basisdaten'!$X$12, 'A | Basisdaten'!$X$12="")), "t", "")</f>
        <v/>
      </c>
      <c r="AM31" s="281" t="str">
        <f>IF(AND($W31=AM$14, OR(AM$14&lt;='A | Basisdaten'!$X$12, 'A | Basisdaten'!$X$12="")), "t", "")</f>
        <v/>
      </c>
      <c r="AN31" s="281" t="str">
        <f>IF(AND($W31=AN$14, OR(AN$14&lt;='A | Basisdaten'!$X$12, 'A | Basisdaten'!$X$12="")), "t", "")</f>
        <v/>
      </c>
      <c r="AO31" s="281" t="str">
        <f>IF(AND($W31=AO$14, OR(AO$14&lt;='A | Basisdaten'!$X$12, 'A | Basisdaten'!$X$12="")), "t", "")</f>
        <v/>
      </c>
      <c r="AP31" s="283" t="str">
        <f>IF(AND($W31=AP$14, OR(AP$14&lt;='A | Basisdaten'!$X$12, 'A | Basisdaten'!$X$12="")), "t", "")</f>
        <v/>
      </c>
      <c r="AQ31" s="283" t="str">
        <f>IF(AND($W31=AQ$14, OR(AQ$14&lt;='A | Basisdaten'!$X$12, 'A | Basisdaten'!$X$12="")), "t", "")</f>
        <v/>
      </c>
      <c r="AR31" s="283" t="str">
        <f>IF(AND($W31=AR$14, OR(AR$14&lt;='A | Basisdaten'!$X$12, 'A | Basisdaten'!$X$12="")), "t", "")</f>
        <v/>
      </c>
      <c r="AS31" s="283" t="str">
        <f>IF(AND($W31=AS$14, OR(AS$14&lt;='A | Basisdaten'!$X$12, 'A | Basisdaten'!$X$12="")), "t", "")</f>
        <v/>
      </c>
      <c r="AT31" s="283" t="str">
        <f>IF(AND($W31=AT$14, OR(AT$14&lt;='A | Basisdaten'!$X$12, 'A | Basisdaten'!$X$12="")), "t", "")</f>
        <v/>
      </c>
      <c r="AU31" s="283" t="str">
        <f>IF(AND($W31=AU$14, OR(AU$14&lt;='A | Basisdaten'!$X$12, 'A | Basisdaten'!$X$12="")), "t", "")</f>
        <v/>
      </c>
      <c r="AV31" s="284" t="str">
        <f>IF(AND($W31=AV$14, OR(AV$14&lt;='A | Basisdaten'!$X$12, 'A | Basisdaten'!$X$12="")), "t", "")</f>
        <v/>
      </c>
      <c r="AY31" s="239"/>
      <c r="BB31" s="9" t="str">
        <f>IF(G31="", "OK", IF(W31="", "NICHT OK", "OK"))</f>
        <v>OK</v>
      </c>
    </row>
    <row r="32" spans="3:54" s="9" customFormat="1" ht="15" customHeight="1" thickBot="1" x14ac:dyDescent="0.3">
      <c r="C32" s="279">
        <f>MAX($C$10:C31)+1</f>
        <v>13</v>
      </c>
      <c r="D32" s="569"/>
      <c r="E32" s="591" t="s">
        <v>377</v>
      </c>
      <c r="F32" s="592"/>
      <c r="G32" s="601"/>
      <c r="H32" s="601"/>
      <c r="I32" s="601"/>
      <c r="J32" s="601"/>
      <c r="K32" s="601"/>
      <c r="L32" s="601"/>
      <c r="M32" s="601"/>
      <c r="N32" s="601"/>
      <c r="O32" s="601"/>
      <c r="P32" s="601"/>
      <c r="Q32" s="601"/>
      <c r="R32" s="601"/>
      <c r="S32" s="601"/>
      <c r="T32" s="602"/>
      <c r="U32" s="581" t="s">
        <v>170</v>
      </c>
      <c r="V32" s="582"/>
      <c r="W32" s="579"/>
      <c r="X32" s="580"/>
      <c r="Y32" s="285" t="str">
        <f>IF(AND($W32=Y$14, OR(Y$14&lt;='A | Basisdaten'!$X$12, 'A | Basisdaten'!$X$12="")), "t", "")</f>
        <v/>
      </c>
      <c r="Z32" s="286" t="str">
        <f>IF(AND($W32=Z$14, OR(Z$14&lt;='A | Basisdaten'!$X$12, 'A | Basisdaten'!$X$12="")), "t", "")</f>
        <v/>
      </c>
      <c r="AA32" s="286" t="str">
        <f>IF(AND($W32=AA$14, OR(AA$14&lt;='A | Basisdaten'!$X$12, 'A | Basisdaten'!$X$12="")), "t", "")</f>
        <v/>
      </c>
      <c r="AB32" s="286" t="str">
        <f>IF(AND($W32=AB$14, OR(AB$14&lt;='A | Basisdaten'!$X$12, 'A | Basisdaten'!$X$12="")), "t", "")</f>
        <v/>
      </c>
      <c r="AC32" s="286" t="str">
        <f>IF(AND($W32=AC$14, OR(AC$14&lt;='A | Basisdaten'!$X$12, 'A | Basisdaten'!$X$12="")), "t", "")</f>
        <v/>
      </c>
      <c r="AD32" s="286" t="str">
        <f>IF(AND($W32=AD$14, OR(AD$14&lt;='A | Basisdaten'!$X$12, 'A | Basisdaten'!$X$12="")), "t", "")</f>
        <v/>
      </c>
      <c r="AE32" s="286" t="str">
        <f>IF(AND($W32=AE$14, OR(AE$14&lt;='A | Basisdaten'!$X$12, 'A | Basisdaten'!$X$12="")), "t", "")</f>
        <v/>
      </c>
      <c r="AF32" s="286" t="str">
        <f>IF(AND($W32=AF$14, OR(AF$14&lt;='A | Basisdaten'!$X$12, 'A | Basisdaten'!$X$12="")), "t", "")</f>
        <v/>
      </c>
      <c r="AG32" s="286" t="str">
        <f>IF(AND($W32=AG$14, OR(AG$14&lt;='A | Basisdaten'!$X$12, 'A | Basisdaten'!$X$12="")), "t", "")</f>
        <v/>
      </c>
      <c r="AH32" s="286" t="str">
        <f>IF(AND($W32=AH$14, OR(AH$14&lt;='A | Basisdaten'!$X$12, 'A | Basisdaten'!$X$12="")), "t", "")</f>
        <v/>
      </c>
      <c r="AI32" s="286" t="str">
        <f>IF(AND($W32=AI$14, OR(AI$14&lt;='A | Basisdaten'!$X$12, 'A | Basisdaten'!$X$12="")), "t", "")</f>
        <v/>
      </c>
      <c r="AJ32" s="286" t="str">
        <f>IF(AND($W32=AJ$14, OR(AJ$14&lt;='A | Basisdaten'!$X$12, 'A | Basisdaten'!$X$12="")), "t", "")</f>
        <v/>
      </c>
      <c r="AK32" s="286" t="str">
        <f>IF(AND($W32=AK$14, OR(AK$14&lt;='A | Basisdaten'!$X$12, 'A | Basisdaten'!$X$12="")), "t", "")</f>
        <v/>
      </c>
      <c r="AL32" s="286" t="str">
        <f>IF(AND($W32=AL$14, OR(AL$14&lt;='A | Basisdaten'!$X$12, 'A | Basisdaten'!$X$12="")), "t", "")</f>
        <v/>
      </c>
      <c r="AM32" s="286" t="str">
        <f>IF(AND($W32=AM$14, OR(AM$14&lt;='A | Basisdaten'!$X$12, 'A | Basisdaten'!$X$12="")), "t", "")</f>
        <v/>
      </c>
      <c r="AN32" s="286" t="str">
        <f>IF(AND($W32=AN$14, OR(AN$14&lt;='A | Basisdaten'!$X$12, 'A | Basisdaten'!$X$12="")), "t", "")</f>
        <v/>
      </c>
      <c r="AO32" s="286" t="str">
        <f>IF(AND($W32=AO$14, OR(AO$14&lt;='A | Basisdaten'!$X$12, 'A | Basisdaten'!$X$12="")), "t", "")</f>
        <v/>
      </c>
      <c r="AP32" s="288" t="str">
        <f>IF(AND($W32=AP$14, OR(AP$14&lt;='A | Basisdaten'!$X$12, 'A | Basisdaten'!$X$12="")), "t", "")</f>
        <v/>
      </c>
      <c r="AQ32" s="288" t="str">
        <f>IF(AND($W32=AQ$14, OR(AQ$14&lt;='A | Basisdaten'!$X$12, 'A | Basisdaten'!$X$12="")), "t", "")</f>
        <v/>
      </c>
      <c r="AR32" s="288" t="str">
        <f>IF(AND($W32=AR$14, OR(AR$14&lt;='A | Basisdaten'!$X$12, 'A | Basisdaten'!$X$12="")), "t", "")</f>
        <v/>
      </c>
      <c r="AS32" s="288" t="str">
        <f>IF(AND($W32=AS$14, OR(AS$14&lt;='A | Basisdaten'!$X$12, 'A | Basisdaten'!$X$12="")), "t", "")</f>
        <v/>
      </c>
      <c r="AT32" s="288" t="str">
        <f>IF(AND($W32=AT$14, OR(AT$14&lt;='A | Basisdaten'!$X$12, 'A | Basisdaten'!$X$12="")), "t", "")</f>
        <v/>
      </c>
      <c r="AU32" s="288" t="str">
        <f>IF(AND($W32=AU$14, OR(AU$14&lt;='A | Basisdaten'!$X$12, 'A | Basisdaten'!$X$12="")), "t", "")</f>
        <v/>
      </c>
      <c r="AV32" s="289" t="str">
        <f>IF(AND($W32=AV$14, OR(AV$14&lt;='A | Basisdaten'!$X$12, 'A | Basisdaten'!$X$12="")), "t", "")</f>
        <v/>
      </c>
      <c r="AY32" s="239"/>
      <c r="BB32" s="9" t="str">
        <f>IF(G32="", "OK", IF(W32="", "NICHT OK", "OK"))</f>
        <v>OK</v>
      </c>
    </row>
    <row r="33" spans="3:54" s="9" customFormat="1" ht="15" customHeight="1" x14ac:dyDescent="0.25">
      <c r="C33" s="279">
        <f>MAX($C$10:C32)+1</f>
        <v>14</v>
      </c>
      <c r="D33" s="567">
        <v>4</v>
      </c>
      <c r="E33" s="570" t="s">
        <v>154</v>
      </c>
      <c r="F33" s="571"/>
      <c r="G33" s="571"/>
      <c r="H33" s="571"/>
      <c r="I33" s="571"/>
      <c r="J33" s="571"/>
      <c r="K33" s="571"/>
      <c r="L33" s="571"/>
      <c r="M33" s="571"/>
      <c r="N33" s="571"/>
      <c r="O33" s="571"/>
      <c r="P33" s="571"/>
      <c r="Q33" s="571"/>
      <c r="R33" s="571"/>
      <c r="S33" s="571"/>
      <c r="T33" s="572"/>
      <c r="U33" s="600"/>
      <c r="V33" s="597"/>
      <c r="W33" s="597"/>
      <c r="X33" s="598"/>
      <c r="Y33" s="172"/>
      <c r="Z33" s="173"/>
      <c r="AA33" s="173"/>
      <c r="AB33" s="173"/>
      <c r="AC33" s="173"/>
      <c r="AD33" s="173"/>
      <c r="AE33" s="173"/>
      <c r="AF33" s="173"/>
      <c r="AG33" s="173"/>
      <c r="AH33" s="173"/>
      <c r="AI33" s="173"/>
      <c r="AJ33" s="173"/>
      <c r="AK33" s="173"/>
      <c r="AL33" s="173"/>
      <c r="AM33" s="173"/>
      <c r="AN33" s="173"/>
      <c r="AO33" s="173"/>
      <c r="AP33" s="174"/>
      <c r="AQ33" s="174"/>
      <c r="AR33" s="174"/>
      <c r="AS33" s="174"/>
      <c r="AT33" s="174"/>
      <c r="AU33" s="174"/>
      <c r="AV33" s="175"/>
      <c r="AY33" s="239"/>
      <c r="BB33" s="9" t="str">
        <f>IF(OR(U33="", W33=""), "NICHT OK", "OK")</f>
        <v>NICHT OK</v>
      </c>
    </row>
    <row r="34" spans="3:54" s="9" customFormat="1" ht="15" customHeight="1" x14ac:dyDescent="0.25">
      <c r="C34" s="279">
        <f>MAX($C$10:C33)+1</f>
        <v>15</v>
      </c>
      <c r="D34" s="568"/>
      <c r="E34" s="593" t="s">
        <v>177</v>
      </c>
      <c r="F34" s="594"/>
      <c r="G34" s="595"/>
      <c r="H34" s="595"/>
      <c r="I34" s="595"/>
      <c r="J34" s="595"/>
      <c r="K34" s="595"/>
      <c r="L34" s="595"/>
      <c r="M34" s="595"/>
      <c r="N34" s="595"/>
      <c r="O34" s="595"/>
      <c r="P34" s="595"/>
      <c r="Q34" s="595"/>
      <c r="R34" s="595"/>
      <c r="S34" s="595"/>
      <c r="T34" s="596"/>
      <c r="U34" s="585" t="s">
        <v>170</v>
      </c>
      <c r="V34" s="586"/>
      <c r="W34" s="583"/>
      <c r="X34" s="584"/>
      <c r="Y34" s="280" t="str">
        <f>IF(AND($W34=Y$14, OR(Y$14&lt;='A | Basisdaten'!$X$12, 'A | Basisdaten'!$X$12="")), "t", "")</f>
        <v/>
      </c>
      <c r="Z34" s="281" t="str">
        <f>IF(AND($W34=Z$14, OR(Z$14&lt;='A | Basisdaten'!$X$12, 'A | Basisdaten'!$X$12="")), "t", "")</f>
        <v/>
      </c>
      <c r="AA34" s="281" t="str">
        <f>IF(AND($W34=AA$14, OR(AA$14&lt;='A | Basisdaten'!$X$12, 'A | Basisdaten'!$X$12="")), "t", "")</f>
        <v/>
      </c>
      <c r="AB34" s="281" t="str">
        <f>IF(AND($W34=AB$14, OR(AB$14&lt;='A | Basisdaten'!$X$12, 'A | Basisdaten'!$X$12="")), "t", "")</f>
        <v/>
      </c>
      <c r="AC34" s="281" t="str">
        <f>IF(AND($W34=AC$14, OR(AC$14&lt;='A | Basisdaten'!$X$12, 'A | Basisdaten'!$X$12="")), "t", "")</f>
        <v/>
      </c>
      <c r="AD34" s="281" t="str">
        <f>IF(AND($W34=AD$14, OR(AD$14&lt;='A | Basisdaten'!$X$12, 'A | Basisdaten'!$X$12="")), "t", "")</f>
        <v/>
      </c>
      <c r="AE34" s="281" t="str">
        <f>IF(AND($W34=AE$14, OR(AE$14&lt;='A | Basisdaten'!$X$12, 'A | Basisdaten'!$X$12="")), "t", "")</f>
        <v/>
      </c>
      <c r="AF34" s="281" t="str">
        <f>IF(AND($W34=AF$14, OR(AF$14&lt;='A | Basisdaten'!$X$12, 'A | Basisdaten'!$X$12="")), "t", "")</f>
        <v/>
      </c>
      <c r="AG34" s="281" t="str">
        <f>IF(AND($W34=AG$14, OR(AG$14&lt;='A | Basisdaten'!$X$12, 'A | Basisdaten'!$X$12="")), "t", "")</f>
        <v/>
      </c>
      <c r="AH34" s="281" t="str">
        <f>IF(AND($W34=AH$14, OR(AH$14&lt;='A | Basisdaten'!$X$12, 'A | Basisdaten'!$X$12="")), "t", "")</f>
        <v/>
      </c>
      <c r="AI34" s="281" t="str">
        <f>IF(AND($W34=AI$14, OR(AI$14&lt;='A | Basisdaten'!$X$12, 'A | Basisdaten'!$X$12="")), "t", "")</f>
        <v/>
      </c>
      <c r="AJ34" s="281" t="str">
        <f>IF(AND($W34=AJ$14, OR(AJ$14&lt;='A | Basisdaten'!$X$12, 'A | Basisdaten'!$X$12="")), "t", "")</f>
        <v/>
      </c>
      <c r="AK34" s="281" t="str">
        <f>IF(AND($W34=AK$14, OR(AK$14&lt;='A | Basisdaten'!$X$12, 'A | Basisdaten'!$X$12="")), "t", "")</f>
        <v/>
      </c>
      <c r="AL34" s="281" t="str">
        <f>IF(AND($W34=AL$14, OR(AL$14&lt;='A | Basisdaten'!$X$12, 'A | Basisdaten'!$X$12="")), "t", "")</f>
        <v/>
      </c>
      <c r="AM34" s="281" t="str">
        <f>IF(AND($W34=AM$14, OR(AM$14&lt;='A | Basisdaten'!$X$12, 'A | Basisdaten'!$X$12="")), "t", "")</f>
        <v/>
      </c>
      <c r="AN34" s="281" t="str">
        <f>IF(AND($W34=AN$14, OR(AN$14&lt;='A | Basisdaten'!$X$12, 'A | Basisdaten'!$X$12="")), "t", "")</f>
        <v/>
      </c>
      <c r="AO34" s="281" t="str">
        <f>IF(AND($W34=AO$14, OR(AO$14&lt;='A | Basisdaten'!$X$12, 'A | Basisdaten'!$X$12="")), "t", "")</f>
        <v/>
      </c>
      <c r="AP34" s="283" t="str">
        <f>IF(AND($W34=AP$14, OR(AP$14&lt;='A | Basisdaten'!$X$12, 'A | Basisdaten'!$X$12="")), "t", "")</f>
        <v/>
      </c>
      <c r="AQ34" s="283" t="str">
        <f>IF(AND($W34=AQ$14, OR(AQ$14&lt;='A | Basisdaten'!$X$12, 'A | Basisdaten'!$X$12="")), "t", "")</f>
        <v/>
      </c>
      <c r="AR34" s="283" t="str">
        <f>IF(AND($W34=AR$14, OR(AR$14&lt;='A | Basisdaten'!$X$12, 'A | Basisdaten'!$X$12="")), "t", "")</f>
        <v/>
      </c>
      <c r="AS34" s="283" t="str">
        <f>IF(AND($W34=AS$14, OR(AS$14&lt;='A | Basisdaten'!$X$12, 'A | Basisdaten'!$X$12="")), "t", "")</f>
        <v/>
      </c>
      <c r="AT34" s="283" t="str">
        <f>IF(AND($W34=AT$14, OR(AT$14&lt;='A | Basisdaten'!$X$12, 'A | Basisdaten'!$X$12="")), "t", "")</f>
        <v/>
      </c>
      <c r="AU34" s="283" t="str">
        <f>IF(AND($W34=AU$14, OR(AU$14&lt;='A | Basisdaten'!$X$12, 'A | Basisdaten'!$X$12="")), "t", "")</f>
        <v/>
      </c>
      <c r="AV34" s="284" t="str">
        <f>IF(AND($W34=AV$14, OR(AV$14&lt;='A | Basisdaten'!$X$12, 'A | Basisdaten'!$X$12="")), "t", "")</f>
        <v/>
      </c>
      <c r="AY34" s="239"/>
      <c r="BB34" s="9" t="str">
        <f>IF(OR(G34="",W34=""),"NICHT OK","OK")</f>
        <v>NICHT OK</v>
      </c>
    </row>
    <row r="35" spans="3:54" s="9" customFormat="1" ht="15" customHeight="1" x14ac:dyDescent="0.25">
      <c r="C35" s="279">
        <f>MAX($C$10:C32)+1</f>
        <v>14</v>
      </c>
      <c r="D35" s="568"/>
      <c r="E35" s="587" t="s">
        <v>178</v>
      </c>
      <c r="F35" s="588"/>
      <c r="G35" s="589"/>
      <c r="H35" s="589"/>
      <c r="I35" s="589"/>
      <c r="J35" s="589"/>
      <c r="K35" s="589"/>
      <c r="L35" s="589"/>
      <c r="M35" s="589"/>
      <c r="N35" s="589"/>
      <c r="O35" s="589"/>
      <c r="P35" s="589"/>
      <c r="Q35" s="589"/>
      <c r="R35" s="589"/>
      <c r="S35" s="589"/>
      <c r="T35" s="590"/>
      <c r="U35" s="577" t="s">
        <v>170</v>
      </c>
      <c r="V35" s="578"/>
      <c r="W35" s="472"/>
      <c r="X35" s="576"/>
      <c r="Y35" s="280" t="str">
        <f>IF(AND($W35=Y$14, OR(Y$14&lt;='A | Basisdaten'!$X$12, 'A | Basisdaten'!$X$12="")), "t", "")</f>
        <v/>
      </c>
      <c r="Z35" s="281" t="str">
        <f>IF(AND($W35=Z$14, OR(Z$14&lt;='A | Basisdaten'!$X$12, 'A | Basisdaten'!$X$12="")), "t", "")</f>
        <v/>
      </c>
      <c r="AA35" s="281" t="str">
        <f>IF(AND($W35=AA$14, OR(AA$14&lt;='A | Basisdaten'!$X$12, 'A | Basisdaten'!$X$12="")), "t", "")</f>
        <v/>
      </c>
      <c r="AB35" s="281" t="str">
        <f>IF(AND($W35=AB$14, OR(AB$14&lt;='A | Basisdaten'!$X$12, 'A | Basisdaten'!$X$12="")), "t", "")</f>
        <v/>
      </c>
      <c r="AC35" s="281" t="str">
        <f>IF(AND($W35=AC$14, OR(AC$14&lt;='A | Basisdaten'!$X$12, 'A | Basisdaten'!$X$12="")), "t", "")</f>
        <v/>
      </c>
      <c r="AD35" s="281" t="str">
        <f>IF(AND($W35=AD$14, OR(AD$14&lt;='A | Basisdaten'!$X$12, 'A | Basisdaten'!$X$12="")), "t", "")</f>
        <v/>
      </c>
      <c r="AE35" s="281" t="str">
        <f>IF(AND($W35=AE$14, OR(AE$14&lt;='A | Basisdaten'!$X$12, 'A | Basisdaten'!$X$12="")), "t", "")</f>
        <v/>
      </c>
      <c r="AF35" s="281" t="str">
        <f>IF(AND($W35=AF$14, OR(AF$14&lt;='A | Basisdaten'!$X$12, 'A | Basisdaten'!$X$12="")), "t", "")</f>
        <v/>
      </c>
      <c r="AG35" s="281" t="str">
        <f>IF(AND($W35=AG$14, OR(AG$14&lt;='A | Basisdaten'!$X$12, 'A | Basisdaten'!$X$12="")), "t", "")</f>
        <v/>
      </c>
      <c r="AH35" s="281" t="str">
        <f>IF(AND($W35=AH$14, OR(AH$14&lt;='A | Basisdaten'!$X$12, 'A | Basisdaten'!$X$12="")), "t", "")</f>
        <v/>
      </c>
      <c r="AI35" s="281" t="str">
        <f>IF(AND($W35=AI$14, OR(AI$14&lt;='A | Basisdaten'!$X$12, 'A | Basisdaten'!$X$12="")), "t", "")</f>
        <v/>
      </c>
      <c r="AJ35" s="281" t="str">
        <f>IF(AND($W35=AJ$14, OR(AJ$14&lt;='A | Basisdaten'!$X$12, 'A | Basisdaten'!$X$12="")), "t", "")</f>
        <v/>
      </c>
      <c r="AK35" s="281" t="str">
        <f>IF(AND($W35=AK$14, OR(AK$14&lt;='A | Basisdaten'!$X$12, 'A | Basisdaten'!$X$12="")), "t", "")</f>
        <v/>
      </c>
      <c r="AL35" s="281" t="str">
        <f>IF(AND($W35=AL$14, OR(AL$14&lt;='A | Basisdaten'!$X$12, 'A | Basisdaten'!$X$12="")), "t", "")</f>
        <v/>
      </c>
      <c r="AM35" s="281" t="str">
        <f>IF(AND($W35=AM$14, OR(AM$14&lt;='A | Basisdaten'!$X$12, 'A | Basisdaten'!$X$12="")), "t", "")</f>
        <v/>
      </c>
      <c r="AN35" s="281" t="str">
        <f>IF(AND($W35=AN$14, OR(AN$14&lt;='A | Basisdaten'!$X$12, 'A | Basisdaten'!$X$12="")), "t", "")</f>
        <v/>
      </c>
      <c r="AO35" s="281" t="str">
        <f>IF(AND($W35=AO$14, OR(AO$14&lt;='A | Basisdaten'!$X$12, 'A | Basisdaten'!$X$12="")), "t", "")</f>
        <v/>
      </c>
      <c r="AP35" s="283" t="str">
        <f>IF(AND($W35=AP$14, OR(AP$14&lt;='A | Basisdaten'!$X$12, 'A | Basisdaten'!$X$12="")), "t", "")</f>
        <v/>
      </c>
      <c r="AQ35" s="283" t="str">
        <f>IF(AND($W35=AQ$14, OR(AQ$14&lt;='A | Basisdaten'!$X$12, 'A | Basisdaten'!$X$12="")), "t", "")</f>
        <v/>
      </c>
      <c r="AR35" s="283" t="str">
        <f>IF(AND($W35=AR$14, OR(AR$14&lt;='A | Basisdaten'!$X$12, 'A | Basisdaten'!$X$12="")), "t", "")</f>
        <v/>
      </c>
      <c r="AS35" s="283" t="str">
        <f>IF(AND($W35=AS$14, OR(AS$14&lt;='A | Basisdaten'!$X$12, 'A | Basisdaten'!$X$12="")), "t", "")</f>
        <v/>
      </c>
      <c r="AT35" s="283" t="str">
        <f>IF(AND($W35=AT$14, OR(AT$14&lt;='A | Basisdaten'!$X$12, 'A | Basisdaten'!$X$12="")), "t", "")</f>
        <v/>
      </c>
      <c r="AU35" s="283" t="str">
        <f>IF(AND($W35=AU$14, OR(AU$14&lt;='A | Basisdaten'!$X$12, 'A | Basisdaten'!$X$12="")), "t", "")</f>
        <v/>
      </c>
      <c r="AV35" s="284" t="str">
        <f>IF(AND($W35=AV$14, OR(AV$14&lt;='A | Basisdaten'!$X$12, 'A | Basisdaten'!$X$12="")), "t", "")</f>
        <v/>
      </c>
      <c r="AY35" s="239"/>
      <c r="BB35" s="9" t="str">
        <f>IF(G35="", "OK", IF(W35="", "NICHT OK", "OK"))</f>
        <v>OK</v>
      </c>
    </row>
    <row r="36" spans="3:54" s="9" customFormat="1" ht="15" customHeight="1" x14ac:dyDescent="0.25">
      <c r="C36" s="279">
        <f>MAX($C$10:C33)+1</f>
        <v>15</v>
      </c>
      <c r="D36" s="568"/>
      <c r="E36" s="587" t="s">
        <v>179</v>
      </c>
      <c r="F36" s="588"/>
      <c r="G36" s="589"/>
      <c r="H36" s="589"/>
      <c r="I36" s="589"/>
      <c r="J36" s="589"/>
      <c r="K36" s="589"/>
      <c r="L36" s="589"/>
      <c r="M36" s="589"/>
      <c r="N36" s="589"/>
      <c r="O36" s="589"/>
      <c r="P36" s="589"/>
      <c r="Q36" s="589"/>
      <c r="R36" s="589"/>
      <c r="S36" s="589"/>
      <c r="T36" s="590"/>
      <c r="U36" s="577" t="s">
        <v>170</v>
      </c>
      <c r="V36" s="578"/>
      <c r="W36" s="472"/>
      <c r="X36" s="576"/>
      <c r="Y36" s="280" t="str">
        <f>IF(AND($W36=Y$14, OR(Y$14&lt;='A | Basisdaten'!$X$12, 'A | Basisdaten'!$X$12="")), "t", "")</f>
        <v/>
      </c>
      <c r="Z36" s="281" t="str">
        <f>IF(AND($W36=Z$14, OR(Z$14&lt;='A | Basisdaten'!$X$12, 'A | Basisdaten'!$X$12="")), "t", "")</f>
        <v/>
      </c>
      <c r="AA36" s="281" t="str">
        <f>IF(AND($W36=AA$14, OR(AA$14&lt;='A | Basisdaten'!$X$12, 'A | Basisdaten'!$X$12="")), "t", "")</f>
        <v/>
      </c>
      <c r="AB36" s="281" t="str">
        <f>IF(AND($W36=AB$14, OR(AB$14&lt;='A | Basisdaten'!$X$12, 'A | Basisdaten'!$X$12="")), "t", "")</f>
        <v/>
      </c>
      <c r="AC36" s="281" t="str">
        <f>IF(AND($W36=AC$14, OR(AC$14&lt;='A | Basisdaten'!$X$12, 'A | Basisdaten'!$X$12="")), "t", "")</f>
        <v/>
      </c>
      <c r="AD36" s="281" t="str">
        <f>IF(AND($W36=AD$14, OR(AD$14&lt;='A | Basisdaten'!$X$12, 'A | Basisdaten'!$X$12="")), "t", "")</f>
        <v/>
      </c>
      <c r="AE36" s="281" t="str">
        <f>IF(AND($W36=AE$14, OR(AE$14&lt;='A | Basisdaten'!$X$12, 'A | Basisdaten'!$X$12="")), "t", "")</f>
        <v/>
      </c>
      <c r="AF36" s="281" t="str">
        <f>IF(AND($W36=AF$14, OR(AF$14&lt;='A | Basisdaten'!$X$12, 'A | Basisdaten'!$X$12="")), "t", "")</f>
        <v/>
      </c>
      <c r="AG36" s="281" t="str">
        <f>IF(AND($W36=AG$14, OR(AG$14&lt;='A | Basisdaten'!$X$12, 'A | Basisdaten'!$X$12="")), "t", "")</f>
        <v/>
      </c>
      <c r="AH36" s="281" t="str">
        <f>IF(AND($W36=AH$14, OR(AH$14&lt;='A | Basisdaten'!$X$12, 'A | Basisdaten'!$X$12="")), "t", "")</f>
        <v/>
      </c>
      <c r="AI36" s="281" t="str">
        <f>IF(AND($W36=AI$14, OR(AI$14&lt;='A | Basisdaten'!$X$12, 'A | Basisdaten'!$X$12="")), "t", "")</f>
        <v/>
      </c>
      <c r="AJ36" s="281" t="str">
        <f>IF(AND($W36=AJ$14, OR(AJ$14&lt;='A | Basisdaten'!$X$12, 'A | Basisdaten'!$X$12="")), "t", "")</f>
        <v/>
      </c>
      <c r="AK36" s="281" t="str">
        <f>IF(AND($W36=AK$14, OR(AK$14&lt;='A | Basisdaten'!$X$12, 'A | Basisdaten'!$X$12="")), "t", "")</f>
        <v/>
      </c>
      <c r="AL36" s="281" t="str">
        <f>IF(AND($W36=AL$14, OR(AL$14&lt;='A | Basisdaten'!$X$12, 'A | Basisdaten'!$X$12="")), "t", "")</f>
        <v/>
      </c>
      <c r="AM36" s="281" t="str">
        <f>IF(AND($W36=AM$14, OR(AM$14&lt;='A | Basisdaten'!$X$12, 'A | Basisdaten'!$X$12="")), "t", "")</f>
        <v/>
      </c>
      <c r="AN36" s="281" t="str">
        <f>IF(AND($W36=AN$14, OR(AN$14&lt;='A | Basisdaten'!$X$12, 'A | Basisdaten'!$X$12="")), "t", "")</f>
        <v/>
      </c>
      <c r="AO36" s="281" t="str">
        <f>IF(AND($W36=AO$14, OR(AO$14&lt;='A | Basisdaten'!$X$12, 'A | Basisdaten'!$X$12="")), "t", "")</f>
        <v/>
      </c>
      <c r="AP36" s="283" t="str">
        <f>IF(AND($W36=AP$14, OR(AP$14&lt;='A | Basisdaten'!$X$12, 'A | Basisdaten'!$X$12="")), "t", "")</f>
        <v/>
      </c>
      <c r="AQ36" s="283" t="str">
        <f>IF(AND($W36=AQ$14, OR(AQ$14&lt;='A | Basisdaten'!$X$12, 'A | Basisdaten'!$X$12="")), "t", "")</f>
        <v/>
      </c>
      <c r="AR36" s="283" t="str">
        <f>IF(AND($W36=AR$14, OR(AR$14&lt;='A | Basisdaten'!$X$12, 'A | Basisdaten'!$X$12="")), "t", "")</f>
        <v/>
      </c>
      <c r="AS36" s="283" t="str">
        <f>IF(AND($W36=AS$14, OR(AS$14&lt;='A | Basisdaten'!$X$12, 'A | Basisdaten'!$X$12="")), "t", "")</f>
        <v/>
      </c>
      <c r="AT36" s="283" t="str">
        <f>IF(AND($W36=AT$14, OR(AT$14&lt;='A | Basisdaten'!$X$12, 'A | Basisdaten'!$X$12="")), "t", "")</f>
        <v/>
      </c>
      <c r="AU36" s="283" t="str">
        <f>IF(AND($W36=AU$14, OR(AU$14&lt;='A | Basisdaten'!$X$12, 'A | Basisdaten'!$X$12="")), "t", "")</f>
        <v/>
      </c>
      <c r="AV36" s="284" t="str">
        <f>IF(AND($W36=AV$14, OR(AV$14&lt;='A | Basisdaten'!$X$12, 'A | Basisdaten'!$X$12="")), "t", "")</f>
        <v/>
      </c>
      <c r="AY36" s="239"/>
      <c r="BB36" s="9" t="str">
        <f>IF(G36="", "OK", IF(W36="", "NICHT OK", "OK"))</f>
        <v>OK</v>
      </c>
    </row>
    <row r="37" spans="3:54" s="9" customFormat="1" ht="15" customHeight="1" x14ac:dyDescent="0.25">
      <c r="C37" s="279">
        <f>MAX($C$10:C34)+1</f>
        <v>16</v>
      </c>
      <c r="D37" s="568"/>
      <c r="E37" s="587" t="s">
        <v>379</v>
      </c>
      <c r="F37" s="588"/>
      <c r="G37" s="589"/>
      <c r="H37" s="589"/>
      <c r="I37" s="589"/>
      <c r="J37" s="589"/>
      <c r="K37" s="589"/>
      <c r="L37" s="589"/>
      <c r="M37" s="589"/>
      <c r="N37" s="589"/>
      <c r="O37" s="589"/>
      <c r="P37" s="589"/>
      <c r="Q37" s="589"/>
      <c r="R37" s="589"/>
      <c r="S37" s="589"/>
      <c r="T37" s="590"/>
      <c r="U37" s="577" t="s">
        <v>170</v>
      </c>
      <c r="V37" s="578"/>
      <c r="W37" s="472"/>
      <c r="X37" s="576"/>
      <c r="Y37" s="280" t="str">
        <f>IF(AND($W37=Y$14, OR(Y$14&lt;='A | Basisdaten'!$X$12, 'A | Basisdaten'!$X$12="")), "t", "")</f>
        <v/>
      </c>
      <c r="Z37" s="281" t="str">
        <f>IF(AND($W37=Z$14, OR(Z$14&lt;='A | Basisdaten'!$X$12, 'A | Basisdaten'!$X$12="")), "t", "")</f>
        <v/>
      </c>
      <c r="AA37" s="281" t="str">
        <f>IF(AND($W37=AA$14, OR(AA$14&lt;='A | Basisdaten'!$X$12, 'A | Basisdaten'!$X$12="")), "t", "")</f>
        <v/>
      </c>
      <c r="AB37" s="281" t="str">
        <f>IF(AND($W37=AB$14, OR(AB$14&lt;='A | Basisdaten'!$X$12, 'A | Basisdaten'!$X$12="")), "t", "")</f>
        <v/>
      </c>
      <c r="AC37" s="281" t="str">
        <f>IF(AND($W37=AC$14, OR(AC$14&lt;='A | Basisdaten'!$X$12, 'A | Basisdaten'!$X$12="")), "t", "")</f>
        <v/>
      </c>
      <c r="AD37" s="281" t="str">
        <f>IF(AND($W37=AD$14, OR(AD$14&lt;='A | Basisdaten'!$X$12, 'A | Basisdaten'!$X$12="")), "t", "")</f>
        <v/>
      </c>
      <c r="AE37" s="281" t="str">
        <f>IF(AND($W37=AE$14, OR(AE$14&lt;='A | Basisdaten'!$X$12, 'A | Basisdaten'!$X$12="")), "t", "")</f>
        <v/>
      </c>
      <c r="AF37" s="281" t="str">
        <f>IF(AND($W37=AF$14, OR(AF$14&lt;='A | Basisdaten'!$X$12, 'A | Basisdaten'!$X$12="")), "t", "")</f>
        <v/>
      </c>
      <c r="AG37" s="281" t="str">
        <f>IF(AND($W37=AG$14, OR(AG$14&lt;='A | Basisdaten'!$X$12, 'A | Basisdaten'!$X$12="")), "t", "")</f>
        <v/>
      </c>
      <c r="AH37" s="281" t="str">
        <f>IF(AND($W37=AH$14, OR(AH$14&lt;='A | Basisdaten'!$X$12, 'A | Basisdaten'!$X$12="")), "t", "")</f>
        <v/>
      </c>
      <c r="AI37" s="281" t="str">
        <f>IF(AND($W37=AI$14, OR(AI$14&lt;='A | Basisdaten'!$X$12, 'A | Basisdaten'!$X$12="")), "t", "")</f>
        <v/>
      </c>
      <c r="AJ37" s="281" t="str">
        <f>IF(AND($W37=AJ$14, OR(AJ$14&lt;='A | Basisdaten'!$X$12, 'A | Basisdaten'!$X$12="")), "t", "")</f>
        <v/>
      </c>
      <c r="AK37" s="281" t="str">
        <f>IF(AND($W37=AK$14, OR(AK$14&lt;='A | Basisdaten'!$X$12, 'A | Basisdaten'!$X$12="")), "t", "")</f>
        <v/>
      </c>
      <c r="AL37" s="281" t="str">
        <f>IF(AND($W37=AL$14, OR(AL$14&lt;='A | Basisdaten'!$X$12, 'A | Basisdaten'!$X$12="")), "t", "")</f>
        <v/>
      </c>
      <c r="AM37" s="281" t="str">
        <f>IF(AND($W37=AM$14, OR(AM$14&lt;='A | Basisdaten'!$X$12, 'A | Basisdaten'!$X$12="")), "t", "")</f>
        <v/>
      </c>
      <c r="AN37" s="281" t="str">
        <f>IF(AND($W37=AN$14, OR(AN$14&lt;='A | Basisdaten'!$X$12, 'A | Basisdaten'!$X$12="")), "t", "")</f>
        <v/>
      </c>
      <c r="AO37" s="281" t="str">
        <f>IF(AND($W37=AO$14, OR(AO$14&lt;='A | Basisdaten'!$X$12, 'A | Basisdaten'!$X$12="")), "t", "")</f>
        <v/>
      </c>
      <c r="AP37" s="283" t="str">
        <f>IF(AND($W37=AP$14, OR(AP$14&lt;='A | Basisdaten'!$X$12, 'A | Basisdaten'!$X$12="")), "t", "")</f>
        <v/>
      </c>
      <c r="AQ37" s="283" t="str">
        <f>IF(AND($W37=AQ$14, OR(AQ$14&lt;='A | Basisdaten'!$X$12, 'A | Basisdaten'!$X$12="")), "t", "")</f>
        <v/>
      </c>
      <c r="AR37" s="283" t="str">
        <f>IF(AND($W37=AR$14, OR(AR$14&lt;='A | Basisdaten'!$X$12, 'A | Basisdaten'!$X$12="")), "t", "")</f>
        <v/>
      </c>
      <c r="AS37" s="283" t="str">
        <f>IF(AND($W37=AS$14, OR(AS$14&lt;='A | Basisdaten'!$X$12, 'A | Basisdaten'!$X$12="")), "t", "")</f>
        <v/>
      </c>
      <c r="AT37" s="283" t="str">
        <f>IF(AND($W37=AT$14, OR(AT$14&lt;='A | Basisdaten'!$X$12, 'A | Basisdaten'!$X$12="")), "t", "")</f>
        <v/>
      </c>
      <c r="AU37" s="283" t="str">
        <f>IF(AND($W37=AU$14, OR(AU$14&lt;='A | Basisdaten'!$X$12, 'A | Basisdaten'!$X$12="")), "t", "")</f>
        <v/>
      </c>
      <c r="AV37" s="284" t="str">
        <f>IF(AND($W37=AV$14, OR(AV$14&lt;='A | Basisdaten'!$X$12, 'A | Basisdaten'!$X$12="")), "t", "")</f>
        <v/>
      </c>
      <c r="AY37" s="239"/>
      <c r="BB37" s="9" t="str">
        <f>IF(G37="", "OK", IF(W37="", "NICHT OK", "OK"))</f>
        <v>OK</v>
      </c>
    </row>
    <row r="38" spans="3:54" s="9" customFormat="1" ht="15" customHeight="1" thickBot="1" x14ac:dyDescent="0.3">
      <c r="C38" s="279">
        <f>MAX($C$10:C37)+1</f>
        <v>17</v>
      </c>
      <c r="D38" s="569"/>
      <c r="E38" s="591" t="s">
        <v>380</v>
      </c>
      <c r="F38" s="592"/>
      <c r="G38" s="601"/>
      <c r="H38" s="601"/>
      <c r="I38" s="601"/>
      <c r="J38" s="601"/>
      <c r="K38" s="601"/>
      <c r="L38" s="601"/>
      <c r="M38" s="601"/>
      <c r="N38" s="601"/>
      <c r="O38" s="601"/>
      <c r="P38" s="601"/>
      <c r="Q38" s="601"/>
      <c r="R38" s="601"/>
      <c r="S38" s="601"/>
      <c r="T38" s="602"/>
      <c r="U38" s="581" t="s">
        <v>170</v>
      </c>
      <c r="V38" s="582"/>
      <c r="W38" s="579"/>
      <c r="X38" s="580"/>
      <c r="Y38" s="285" t="str">
        <f>IF(AND($W38=Y$14, OR(Y$14&lt;='A | Basisdaten'!$X$12, 'A | Basisdaten'!$X$12="")), "t", "")</f>
        <v/>
      </c>
      <c r="Z38" s="286" t="str">
        <f>IF(AND($W38=Z$14, OR(Z$14&lt;='A | Basisdaten'!$X$12, 'A | Basisdaten'!$X$12="")), "t", "")</f>
        <v/>
      </c>
      <c r="AA38" s="286" t="str">
        <f>IF(AND($W38=AA$14, OR(AA$14&lt;='A | Basisdaten'!$X$12, 'A | Basisdaten'!$X$12="")), "t", "")</f>
        <v/>
      </c>
      <c r="AB38" s="286" t="str">
        <f>IF(AND($W38=AB$14, OR(AB$14&lt;='A | Basisdaten'!$X$12, 'A | Basisdaten'!$X$12="")), "t", "")</f>
        <v/>
      </c>
      <c r="AC38" s="286" t="str">
        <f>IF(AND($W38=AC$14, OR(AC$14&lt;='A | Basisdaten'!$X$12, 'A | Basisdaten'!$X$12="")), "t", "")</f>
        <v/>
      </c>
      <c r="AD38" s="286" t="str">
        <f>IF(AND($W38=AD$14, OR(AD$14&lt;='A | Basisdaten'!$X$12, 'A | Basisdaten'!$X$12="")), "t", "")</f>
        <v/>
      </c>
      <c r="AE38" s="286" t="str">
        <f>IF(AND($W38=AE$14, OR(AE$14&lt;='A | Basisdaten'!$X$12, 'A | Basisdaten'!$X$12="")), "t", "")</f>
        <v/>
      </c>
      <c r="AF38" s="286" t="str">
        <f>IF(AND($W38=AF$14, OR(AF$14&lt;='A | Basisdaten'!$X$12, 'A | Basisdaten'!$X$12="")), "t", "")</f>
        <v/>
      </c>
      <c r="AG38" s="286" t="str">
        <f>IF(AND($W38=AG$14, OR(AG$14&lt;='A | Basisdaten'!$X$12, 'A | Basisdaten'!$X$12="")), "t", "")</f>
        <v/>
      </c>
      <c r="AH38" s="286" t="str">
        <f>IF(AND($W38=AH$14, OR(AH$14&lt;='A | Basisdaten'!$X$12, 'A | Basisdaten'!$X$12="")), "t", "")</f>
        <v/>
      </c>
      <c r="AI38" s="286" t="str">
        <f>IF(AND($W38=AI$14, OR(AI$14&lt;='A | Basisdaten'!$X$12, 'A | Basisdaten'!$X$12="")), "t", "")</f>
        <v/>
      </c>
      <c r="AJ38" s="286" t="str">
        <f>IF(AND($W38=AJ$14, OR(AJ$14&lt;='A | Basisdaten'!$X$12, 'A | Basisdaten'!$X$12="")), "t", "")</f>
        <v/>
      </c>
      <c r="AK38" s="286" t="str">
        <f>IF(AND($W38=AK$14, OR(AK$14&lt;='A | Basisdaten'!$X$12, 'A | Basisdaten'!$X$12="")), "t", "")</f>
        <v/>
      </c>
      <c r="AL38" s="286" t="str">
        <f>IF(AND($W38=AL$14, OR(AL$14&lt;='A | Basisdaten'!$X$12, 'A | Basisdaten'!$X$12="")), "t", "")</f>
        <v/>
      </c>
      <c r="AM38" s="286" t="str">
        <f>IF(AND($W38=AM$14, OR(AM$14&lt;='A | Basisdaten'!$X$12, 'A | Basisdaten'!$X$12="")), "t", "")</f>
        <v/>
      </c>
      <c r="AN38" s="286" t="str">
        <f>IF(AND($W38=AN$14, OR(AN$14&lt;='A | Basisdaten'!$X$12, 'A | Basisdaten'!$X$12="")), "t", "")</f>
        <v/>
      </c>
      <c r="AO38" s="286" t="str">
        <f>IF(AND($W38=AO$14, OR(AO$14&lt;='A | Basisdaten'!$X$12, 'A | Basisdaten'!$X$12="")), "t", "")</f>
        <v/>
      </c>
      <c r="AP38" s="288" t="str">
        <f>IF(AND($W38=AP$14, OR(AP$14&lt;='A | Basisdaten'!$X$12, 'A | Basisdaten'!$X$12="")), "t", "")</f>
        <v/>
      </c>
      <c r="AQ38" s="288" t="str">
        <f>IF(AND($W38=AQ$14, OR(AQ$14&lt;='A | Basisdaten'!$X$12, 'A | Basisdaten'!$X$12="")), "t", "")</f>
        <v/>
      </c>
      <c r="AR38" s="288" t="str">
        <f>IF(AND($W38=AR$14, OR(AR$14&lt;='A | Basisdaten'!$X$12, 'A | Basisdaten'!$X$12="")), "t", "")</f>
        <v/>
      </c>
      <c r="AS38" s="288" t="str">
        <f>IF(AND($W38=AS$14, OR(AS$14&lt;='A | Basisdaten'!$X$12, 'A | Basisdaten'!$X$12="")), "t", "")</f>
        <v/>
      </c>
      <c r="AT38" s="288" t="str">
        <f>IF(AND($W38=AT$14, OR(AT$14&lt;='A | Basisdaten'!$X$12, 'A | Basisdaten'!$X$12="")), "t", "")</f>
        <v/>
      </c>
      <c r="AU38" s="288" t="str">
        <f>IF(AND($W38=AU$14, OR(AU$14&lt;='A | Basisdaten'!$X$12, 'A | Basisdaten'!$X$12="")), "t", "")</f>
        <v/>
      </c>
      <c r="AV38" s="289" t="str">
        <f>IF(AND($W38=AV$14, OR(AV$14&lt;='A | Basisdaten'!$X$12, 'A | Basisdaten'!$X$12="")), "t", "")</f>
        <v/>
      </c>
      <c r="AY38" s="239"/>
      <c r="BB38" s="9" t="str">
        <f>IF(G38="", "OK", IF(W38="", "NICHT OK", "OK"))</f>
        <v>OK</v>
      </c>
    </row>
    <row r="39" spans="3:54" s="9" customFormat="1" ht="15" customHeight="1" x14ac:dyDescent="0.25">
      <c r="C39" s="279">
        <f>MAX($C$10:C38)+1</f>
        <v>18</v>
      </c>
      <c r="D39" s="567">
        <v>5</v>
      </c>
      <c r="E39" s="570" t="s">
        <v>155</v>
      </c>
      <c r="F39" s="571"/>
      <c r="G39" s="571"/>
      <c r="H39" s="571"/>
      <c r="I39" s="571"/>
      <c r="J39" s="571"/>
      <c r="K39" s="571"/>
      <c r="L39" s="571"/>
      <c r="M39" s="571"/>
      <c r="N39" s="571"/>
      <c r="O39" s="571"/>
      <c r="P39" s="571"/>
      <c r="Q39" s="571"/>
      <c r="R39" s="571"/>
      <c r="S39" s="571"/>
      <c r="T39" s="572"/>
      <c r="U39" s="600"/>
      <c r="V39" s="597"/>
      <c r="W39" s="597"/>
      <c r="X39" s="598"/>
      <c r="Y39" s="172"/>
      <c r="Z39" s="173"/>
      <c r="AA39" s="173"/>
      <c r="AB39" s="173"/>
      <c r="AC39" s="173"/>
      <c r="AD39" s="173"/>
      <c r="AE39" s="173"/>
      <c r="AF39" s="173"/>
      <c r="AG39" s="173"/>
      <c r="AH39" s="173"/>
      <c r="AI39" s="173"/>
      <c r="AJ39" s="173"/>
      <c r="AK39" s="173"/>
      <c r="AL39" s="173"/>
      <c r="AM39" s="173"/>
      <c r="AN39" s="173"/>
      <c r="AO39" s="173"/>
      <c r="AP39" s="174"/>
      <c r="AQ39" s="174"/>
      <c r="AR39" s="174"/>
      <c r="AS39" s="174"/>
      <c r="AT39" s="174"/>
      <c r="AU39" s="174"/>
      <c r="AV39" s="175"/>
      <c r="AY39" s="239"/>
      <c r="BB39" s="9" t="str">
        <f>IF(OR(U39="", W39=""), "NICHT OK", "OK")</f>
        <v>NICHT OK</v>
      </c>
    </row>
    <row r="40" spans="3:54" s="9" customFormat="1" ht="15" customHeight="1" x14ac:dyDescent="0.25">
      <c r="C40" s="279">
        <f>MAX($C$10:C39)+1</f>
        <v>19</v>
      </c>
      <c r="D40" s="568"/>
      <c r="E40" s="593" t="s">
        <v>180</v>
      </c>
      <c r="F40" s="594"/>
      <c r="G40" s="595"/>
      <c r="H40" s="595"/>
      <c r="I40" s="595"/>
      <c r="J40" s="595"/>
      <c r="K40" s="595"/>
      <c r="L40" s="595"/>
      <c r="M40" s="595"/>
      <c r="N40" s="595"/>
      <c r="O40" s="595"/>
      <c r="P40" s="595"/>
      <c r="Q40" s="595"/>
      <c r="R40" s="595"/>
      <c r="S40" s="595"/>
      <c r="T40" s="596"/>
      <c r="U40" s="585" t="s">
        <v>170</v>
      </c>
      <c r="V40" s="586"/>
      <c r="W40" s="583"/>
      <c r="X40" s="584"/>
      <c r="Y40" s="280" t="str">
        <f>IF(AND($W40=Y$14, OR(Y$14&lt;='A | Basisdaten'!$X$12, 'A | Basisdaten'!$X$12="")), "t", "")</f>
        <v/>
      </c>
      <c r="Z40" s="281" t="str">
        <f>IF(AND($W40=Z$14, OR(Z$14&lt;='A | Basisdaten'!$X$12, 'A | Basisdaten'!$X$12="")), "t", "")</f>
        <v/>
      </c>
      <c r="AA40" s="281" t="str">
        <f>IF(AND($W40=AA$14, OR(AA$14&lt;='A | Basisdaten'!$X$12, 'A | Basisdaten'!$X$12="")), "t", "")</f>
        <v/>
      </c>
      <c r="AB40" s="281" t="str">
        <f>IF(AND($W40=AB$14, OR(AB$14&lt;='A | Basisdaten'!$X$12, 'A | Basisdaten'!$X$12="")), "t", "")</f>
        <v/>
      </c>
      <c r="AC40" s="281" t="str">
        <f>IF(AND($W40=AC$14, OR(AC$14&lt;='A | Basisdaten'!$X$12, 'A | Basisdaten'!$X$12="")), "t", "")</f>
        <v/>
      </c>
      <c r="AD40" s="281" t="str">
        <f>IF(AND($W40=AD$14, OR(AD$14&lt;='A | Basisdaten'!$X$12, 'A | Basisdaten'!$X$12="")), "t", "")</f>
        <v/>
      </c>
      <c r="AE40" s="281" t="str">
        <f>IF(AND($W40=AE$14, OR(AE$14&lt;='A | Basisdaten'!$X$12, 'A | Basisdaten'!$X$12="")), "t", "")</f>
        <v/>
      </c>
      <c r="AF40" s="281" t="str">
        <f>IF(AND($W40=AF$14, OR(AF$14&lt;='A | Basisdaten'!$X$12, 'A | Basisdaten'!$X$12="")), "t", "")</f>
        <v/>
      </c>
      <c r="AG40" s="281" t="str">
        <f>IF(AND($W40=AG$14, OR(AG$14&lt;='A | Basisdaten'!$X$12, 'A | Basisdaten'!$X$12="")), "t", "")</f>
        <v/>
      </c>
      <c r="AH40" s="281" t="str">
        <f>IF(AND($W40=AH$14, OR(AH$14&lt;='A | Basisdaten'!$X$12, 'A | Basisdaten'!$X$12="")), "t", "")</f>
        <v/>
      </c>
      <c r="AI40" s="281" t="str">
        <f>IF(AND($W40=AI$14, OR(AI$14&lt;='A | Basisdaten'!$X$12, 'A | Basisdaten'!$X$12="")), "t", "")</f>
        <v/>
      </c>
      <c r="AJ40" s="281" t="str">
        <f>IF(AND($W40=AJ$14, OR(AJ$14&lt;='A | Basisdaten'!$X$12, 'A | Basisdaten'!$X$12="")), "t", "")</f>
        <v/>
      </c>
      <c r="AK40" s="281" t="str">
        <f>IF(AND($W40=AK$14, OR(AK$14&lt;='A | Basisdaten'!$X$12, 'A | Basisdaten'!$X$12="")), "t", "")</f>
        <v/>
      </c>
      <c r="AL40" s="281" t="str">
        <f>IF(AND($W40=AL$14, OR(AL$14&lt;='A | Basisdaten'!$X$12, 'A | Basisdaten'!$X$12="")), "t", "")</f>
        <v/>
      </c>
      <c r="AM40" s="281" t="str">
        <f>IF(AND($W40=AM$14, OR(AM$14&lt;='A | Basisdaten'!$X$12, 'A | Basisdaten'!$X$12="")), "t", "")</f>
        <v/>
      </c>
      <c r="AN40" s="281" t="str">
        <f>IF(AND($W40=AN$14, OR(AN$14&lt;='A | Basisdaten'!$X$12, 'A | Basisdaten'!$X$12="")), "t", "")</f>
        <v/>
      </c>
      <c r="AO40" s="281" t="str">
        <f>IF(AND($W40=AO$14, OR(AO$14&lt;='A | Basisdaten'!$X$12, 'A | Basisdaten'!$X$12="")), "t", "")</f>
        <v/>
      </c>
      <c r="AP40" s="283" t="str">
        <f>IF(AND($W40=AP$14, OR(AP$14&lt;='A | Basisdaten'!$X$12, 'A | Basisdaten'!$X$12="")), "t", "")</f>
        <v/>
      </c>
      <c r="AQ40" s="283" t="str">
        <f>IF(AND($W40=AQ$14, OR(AQ$14&lt;='A | Basisdaten'!$X$12, 'A | Basisdaten'!$X$12="")), "t", "")</f>
        <v/>
      </c>
      <c r="AR40" s="283" t="str">
        <f>IF(AND($W40=AR$14, OR(AR$14&lt;='A | Basisdaten'!$X$12, 'A | Basisdaten'!$X$12="")), "t", "")</f>
        <v/>
      </c>
      <c r="AS40" s="283" t="str">
        <f>IF(AND($W40=AS$14, OR(AS$14&lt;='A | Basisdaten'!$X$12, 'A | Basisdaten'!$X$12="")), "t", "")</f>
        <v/>
      </c>
      <c r="AT40" s="283" t="str">
        <f>IF(AND($W40=AT$14, OR(AT$14&lt;='A | Basisdaten'!$X$12, 'A | Basisdaten'!$X$12="")), "t", "")</f>
        <v/>
      </c>
      <c r="AU40" s="283" t="str">
        <f>IF(AND($W40=AU$14, OR(AU$14&lt;='A | Basisdaten'!$X$12, 'A | Basisdaten'!$X$12="")), "t", "")</f>
        <v/>
      </c>
      <c r="AV40" s="284" t="str">
        <f>IF(AND($W40=AV$14, OR(AV$14&lt;='A | Basisdaten'!$X$12, 'A | Basisdaten'!$X$12="")), "t", "")</f>
        <v/>
      </c>
      <c r="AY40" s="239"/>
      <c r="BB40" s="9" t="str">
        <f>IF(OR(G40="",W40=""),"NICHT OK","OK")</f>
        <v>NICHT OK</v>
      </c>
    </row>
    <row r="41" spans="3:54" s="9" customFormat="1" ht="15" customHeight="1" x14ac:dyDescent="0.25">
      <c r="C41" s="279">
        <f>MAX($C$10:C38)+1</f>
        <v>18</v>
      </c>
      <c r="D41" s="568"/>
      <c r="E41" s="587" t="s">
        <v>181</v>
      </c>
      <c r="F41" s="588"/>
      <c r="G41" s="589"/>
      <c r="H41" s="589"/>
      <c r="I41" s="589"/>
      <c r="J41" s="589"/>
      <c r="K41" s="589"/>
      <c r="L41" s="589"/>
      <c r="M41" s="589"/>
      <c r="N41" s="589"/>
      <c r="O41" s="589"/>
      <c r="P41" s="589"/>
      <c r="Q41" s="589"/>
      <c r="R41" s="589"/>
      <c r="S41" s="589"/>
      <c r="T41" s="590"/>
      <c r="U41" s="577" t="s">
        <v>170</v>
      </c>
      <c r="V41" s="578"/>
      <c r="W41" s="472"/>
      <c r="X41" s="576"/>
      <c r="Y41" s="280" t="str">
        <f>IF(AND($W41=Y$14, OR(Y$14&lt;='A | Basisdaten'!$X$12, 'A | Basisdaten'!$X$12="")), "t", "")</f>
        <v/>
      </c>
      <c r="Z41" s="281" t="str">
        <f>IF(AND($W41=Z$14, OR(Z$14&lt;='A | Basisdaten'!$X$12, 'A | Basisdaten'!$X$12="")), "t", "")</f>
        <v/>
      </c>
      <c r="AA41" s="281" t="str">
        <f>IF(AND($W41=AA$14, OR(AA$14&lt;='A | Basisdaten'!$X$12, 'A | Basisdaten'!$X$12="")), "t", "")</f>
        <v/>
      </c>
      <c r="AB41" s="281" t="str">
        <f>IF(AND($W41=AB$14, OR(AB$14&lt;='A | Basisdaten'!$X$12, 'A | Basisdaten'!$X$12="")), "t", "")</f>
        <v/>
      </c>
      <c r="AC41" s="281" t="str">
        <f>IF(AND($W41=AC$14, OR(AC$14&lt;='A | Basisdaten'!$X$12, 'A | Basisdaten'!$X$12="")), "t", "")</f>
        <v/>
      </c>
      <c r="AD41" s="281" t="str">
        <f>IF(AND($W41=AD$14, OR(AD$14&lt;='A | Basisdaten'!$X$12, 'A | Basisdaten'!$X$12="")), "t", "")</f>
        <v/>
      </c>
      <c r="AE41" s="281" t="str">
        <f>IF(AND($W41=AE$14, OR(AE$14&lt;='A | Basisdaten'!$X$12, 'A | Basisdaten'!$X$12="")), "t", "")</f>
        <v/>
      </c>
      <c r="AF41" s="281" t="str">
        <f>IF(AND($W41=AF$14, OR(AF$14&lt;='A | Basisdaten'!$X$12, 'A | Basisdaten'!$X$12="")), "t", "")</f>
        <v/>
      </c>
      <c r="AG41" s="281" t="str">
        <f>IF(AND($W41=AG$14, OR(AG$14&lt;='A | Basisdaten'!$X$12, 'A | Basisdaten'!$X$12="")), "t", "")</f>
        <v/>
      </c>
      <c r="AH41" s="281" t="str">
        <f>IF(AND($W41=AH$14, OR(AH$14&lt;='A | Basisdaten'!$X$12, 'A | Basisdaten'!$X$12="")), "t", "")</f>
        <v/>
      </c>
      <c r="AI41" s="281" t="str">
        <f>IF(AND($W41=AI$14, OR(AI$14&lt;='A | Basisdaten'!$X$12, 'A | Basisdaten'!$X$12="")), "t", "")</f>
        <v/>
      </c>
      <c r="AJ41" s="281" t="str">
        <f>IF(AND($W41=AJ$14, OR(AJ$14&lt;='A | Basisdaten'!$X$12, 'A | Basisdaten'!$X$12="")), "t", "")</f>
        <v/>
      </c>
      <c r="AK41" s="281" t="str">
        <f>IF(AND($W41=AK$14, OR(AK$14&lt;='A | Basisdaten'!$X$12, 'A | Basisdaten'!$X$12="")), "t", "")</f>
        <v/>
      </c>
      <c r="AL41" s="281" t="str">
        <f>IF(AND($W41=AL$14, OR(AL$14&lt;='A | Basisdaten'!$X$12, 'A | Basisdaten'!$X$12="")), "t", "")</f>
        <v/>
      </c>
      <c r="AM41" s="281" t="str">
        <f>IF(AND($W41=AM$14, OR(AM$14&lt;='A | Basisdaten'!$X$12, 'A | Basisdaten'!$X$12="")), "t", "")</f>
        <v/>
      </c>
      <c r="AN41" s="281" t="str">
        <f>IF(AND($W41=AN$14, OR(AN$14&lt;='A | Basisdaten'!$X$12, 'A | Basisdaten'!$X$12="")), "t", "")</f>
        <v/>
      </c>
      <c r="AO41" s="281" t="str">
        <f>IF(AND($W41=AO$14, OR(AO$14&lt;='A | Basisdaten'!$X$12, 'A | Basisdaten'!$X$12="")), "t", "")</f>
        <v/>
      </c>
      <c r="AP41" s="283" t="str">
        <f>IF(AND($W41=AP$14, OR(AP$14&lt;='A | Basisdaten'!$X$12, 'A | Basisdaten'!$X$12="")), "t", "")</f>
        <v/>
      </c>
      <c r="AQ41" s="283" t="str">
        <f>IF(AND($W41=AQ$14, OR(AQ$14&lt;='A | Basisdaten'!$X$12, 'A | Basisdaten'!$X$12="")), "t", "")</f>
        <v/>
      </c>
      <c r="AR41" s="283" t="str">
        <f>IF(AND($W41=AR$14, OR(AR$14&lt;='A | Basisdaten'!$X$12, 'A | Basisdaten'!$X$12="")), "t", "")</f>
        <v/>
      </c>
      <c r="AS41" s="283" t="str">
        <f>IF(AND($W41=AS$14, OR(AS$14&lt;='A | Basisdaten'!$X$12, 'A | Basisdaten'!$X$12="")), "t", "")</f>
        <v/>
      </c>
      <c r="AT41" s="283" t="str">
        <f>IF(AND($W41=AT$14, OR(AT$14&lt;='A | Basisdaten'!$X$12, 'A | Basisdaten'!$X$12="")), "t", "")</f>
        <v/>
      </c>
      <c r="AU41" s="283" t="str">
        <f>IF(AND($W41=AU$14, OR(AU$14&lt;='A | Basisdaten'!$X$12, 'A | Basisdaten'!$X$12="")), "t", "")</f>
        <v/>
      </c>
      <c r="AV41" s="284" t="str">
        <f>IF(AND($W41=AV$14, OR(AV$14&lt;='A | Basisdaten'!$X$12, 'A | Basisdaten'!$X$12="")), "t", "")</f>
        <v/>
      </c>
      <c r="AY41" s="239"/>
      <c r="BB41" s="9" t="str">
        <f>IF(G41="", "OK", IF(W41="", "NICHT OK", "OK"))</f>
        <v>OK</v>
      </c>
    </row>
    <row r="42" spans="3:54" s="9" customFormat="1" ht="15" customHeight="1" x14ac:dyDescent="0.25">
      <c r="C42" s="279">
        <f>MAX($C$10:C39)+1</f>
        <v>19</v>
      </c>
      <c r="D42" s="568"/>
      <c r="E42" s="587" t="s">
        <v>182</v>
      </c>
      <c r="F42" s="588"/>
      <c r="G42" s="589"/>
      <c r="H42" s="589"/>
      <c r="I42" s="589"/>
      <c r="J42" s="589"/>
      <c r="K42" s="589"/>
      <c r="L42" s="589"/>
      <c r="M42" s="589"/>
      <c r="N42" s="589"/>
      <c r="O42" s="589"/>
      <c r="P42" s="589"/>
      <c r="Q42" s="589"/>
      <c r="R42" s="589"/>
      <c r="S42" s="589"/>
      <c r="T42" s="590"/>
      <c r="U42" s="577" t="s">
        <v>170</v>
      </c>
      <c r="V42" s="578"/>
      <c r="W42" s="472"/>
      <c r="X42" s="576"/>
      <c r="Y42" s="280" t="str">
        <f>IF(AND($W42=Y$14, OR(Y$14&lt;='A | Basisdaten'!$X$12, 'A | Basisdaten'!$X$12="")), "t", "")</f>
        <v/>
      </c>
      <c r="Z42" s="281" t="str">
        <f>IF(AND($W42=Z$14, OR(Z$14&lt;='A | Basisdaten'!$X$12, 'A | Basisdaten'!$X$12="")), "t", "")</f>
        <v/>
      </c>
      <c r="AA42" s="281" t="str">
        <f>IF(AND($W42=AA$14, OR(AA$14&lt;='A | Basisdaten'!$X$12, 'A | Basisdaten'!$X$12="")), "t", "")</f>
        <v/>
      </c>
      <c r="AB42" s="281" t="str">
        <f>IF(AND($W42=AB$14, OR(AB$14&lt;='A | Basisdaten'!$X$12, 'A | Basisdaten'!$X$12="")), "t", "")</f>
        <v/>
      </c>
      <c r="AC42" s="281" t="str">
        <f>IF(AND($W42=AC$14, OR(AC$14&lt;='A | Basisdaten'!$X$12, 'A | Basisdaten'!$X$12="")), "t", "")</f>
        <v/>
      </c>
      <c r="AD42" s="281" t="str">
        <f>IF(AND($W42=AD$14, OR(AD$14&lt;='A | Basisdaten'!$X$12, 'A | Basisdaten'!$X$12="")), "t", "")</f>
        <v/>
      </c>
      <c r="AE42" s="281" t="str">
        <f>IF(AND($W42=AE$14, OR(AE$14&lt;='A | Basisdaten'!$X$12, 'A | Basisdaten'!$X$12="")), "t", "")</f>
        <v/>
      </c>
      <c r="AF42" s="281" t="str">
        <f>IF(AND($W42=AF$14, OR(AF$14&lt;='A | Basisdaten'!$X$12, 'A | Basisdaten'!$X$12="")), "t", "")</f>
        <v/>
      </c>
      <c r="AG42" s="281" t="str">
        <f>IF(AND($W42=AG$14, OR(AG$14&lt;='A | Basisdaten'!$X$12, 'A | Basisdaten'!$X$12="")), "t", "")</f>
        <v/>
      </c>
      <c r="AH42" s="281" t="str">
        <f>IF(AND($W42=AH$14, OR(AH$14&lt;='A | Basisdaten'!$X$12, 'A | Basisdaten'!$X$12="")), "t", "")</f>
        <v/>
      </c>
      <c r="AI42" s="281" t="str">
        <f>IF(AND($W42=AI$14, OR(AI$14&lt;='A | Basisdaten'!$X$12, 'A | Basisdaten'!$X$12="")), "t", "")</f>
        <v/>
      </c>
      <c r="AJ42" s="281" t="str">
        <f>IF(AND($W42=AJ$14, OR(AJ$14&lt;='A | Basisdaten'!$X$12, 'A | Basisdaten'!$X$12="")), "t", "")</f>
        <v/>
      </c>
      <c r="AK42" s="281" t="str">
        <f>IF(AND($W42=AK$14, OR(AK$14&lt;='A | Basisdaten'!$X$12, 'A | Basisdaten'!$X$12="")), "t", "")</f>
        <v/>
      </c>
      <c r="AL42" s="281" t="str">
        <f>IF(AND($W42=AL$14, OR(AL$14&lt;='A | Basisdaten'!$X$12, 'A | Basisdaten'!$X$12="")), "t", "")</f>
        <v/>
      </c>
      <c r="AM42" s="281" t="str">
        <f>IF(AND($W42=AM$14, OR(AM$14&lt;='A | Basisdaten'!$X$12, 'A | Basisdaten'!$X$12="")), "t", "")</f>
        <v/>
      </c>
      <c r="AN42" s="281" t="str">
        <f>IF(AND($W42=AN$14, OR(AN$14&lt;='A | Basisdaten'!$X$12, 'A | Basisdaten'!$X$12="")), "t", "")</f>
        <v/>
      </c>
      <c r="AO42" s="281" t="str">
        <f>IF(AND($W42=AO$14, OR(AO$14&lt;='A | Basisdaten'!$X$12, 'A | Basisdaten'!$X$12="")), "t", "")</f>
        <v/>
      </c>
      <c r="AP42" s="283" t="str">
        <f>IF(AND($W42=AP$14, OR(AP$14&lt;='A | Basisdaten'!$X$12, 'A | Basisdaten'!$X$12="")), "t", "")</f>
        <v/>
      </c>
      <c r="AQ42" s="283" t="str">
        <f>IF(AND($W42=AQ$14, OR(AQ$14&lt;='A | Basisdaten'!$X$12, 'A | Basisdaten'!$X$12="")), "t", "")</f>
        <v/>
      </c>
      <c r="AR42" s="283" t="str">
        <f>IF(AND($W42=AR$14, OR(AR$14&lt;='A | Basisdaten'!$X$12, 'A | Basisdaten'!$X$12="")), "t", "")</f>
        <v/>
      </c>
      <c r="AS42" s="283" t="str">
        <f>IF(AND($W42=AS$14, OR(AS$14&lt;='A | Basisdaten'!$X$12, 'A | Basisdaten'!$X$12="")), "t", "")</f>
        <v/>
      </c>
      <c r="AT42" s="283" t="str">
        <f>IF(AND($W42=AT$14, OR(AT$14&lt;='A | Basisdaten'!$X$12, 'A | Basisdaten'!$X$12="")), "t", "")</f>
        <v/>
      </c>
      <c r="AU42" s="283" t="str">
        <f>IF(AND($W42=AU$14, OR(AU$14&lt;='A | Basisdaten'!$X$12, 'A | Basisdaten'!$X$12="")), "t", "")</f>
        <v/>
      </c>
      <c r="AV42" s="284" t="str">
        <f>IF(AND($W42=AV$14, OR(AV$14&lt;='A | Basisdaten'!$X$12, 'A | Basisdaten'!$X$12="")), "t", "")</f>
        <v/>
      </c>
      <c r="AY42" s="239"/>
      <c r="BB42" s="9" t="str">
        <f>IF(G42="", "OK", IF(W42="", "NICHT OK", "OK"))</f>
        <v>OK</v>
      </c>
    </row>
    <row r="43" spans="3:54" s="9" customFormat="1" ht="15" customHeight="1" x14ac:dyDescent="0.25">
      <c r="C43" s="279">
        <f>MAX($C$10:C40)+1</f>
        <v>20</v>
      </c>
      <c r="D43" s="568"/>
      <c r="E43" s="587" t="s">
        <v>381</v>
      </c>
      <c r="F43" s="588"/>
      <c r="G43" s="589"/>
      <c r="H43" s="589"/>
      <c r="I43" s="589"/>
      <c r="J43" s="589"/>
      <c r="K43" s="589"/>
      <c r="L43" s="589"/>
      <c r="M43" s="589"/>
      <c r="N43" s="589"/>
      <c r="O43" s="589"/>
      <c r="P43" s="589"/>
      <c r="Q43" s="589"/>
      <c r="R43" s="589"/>
      <c r="S43" s="589"/>
      <c r="T43" s="590"/>
      <c r="U43" s="577" t="s">
        <v>170</v>
      </c>
      <c r="V43" s="578"/>
      <c r="W43" s="472"/>
      <c r="X43" s="576"/>
      <c r="Y43" s="280" t="str">
        <f>IF(AND($W43=Y$14, OR(Y$14&lt;='A | Basisdaten'!$X$12, 'A | Basisdaten'!$X$12="")), "t", "")</f>
        <v/>
      </c>
      <c r="Z43" s="281" t="str">
        <f>IF(AND($W43=Z$14, OR(Z$14&lt;='A | Basisdaten'!$X$12, 'A | Basisdaten'!$X$12="")), "t", "")</f>
        <v/>
      </c>
      <c r="AA43" s="281" t="str">
        <f>IF(AND($W43=AA$14, OR(AA$14&lt;='A | Basisdaten'!$X$12, 'A | Basisdaten'!$X$12="")), "t", "")</f>
        <v/>
      </c>
      <c r="AB43" s="281" t="str">
        <f>IF(AND($W43=AB$14, OR(AB$14&lt;='A | Basisdaten'!$X$12, 'A | Basisdaten'!$X$12="")), "t", "")</f>
        <v/>
      </c>
      <c r="AC43" s="281" t="str">
        <f>IF(AND($W43=AC$14, OR(AC$14&lt;='A | Basisdaten'!$X$12, 'A | Basisdaten'!$X$12="")), "t", "")</f>
        <v/>
      </c>
      <c r="AD43" s="281" t="str">
        <f>IF(AND($W43=AD$14, OR(AD$14&lt;='A | Basisdaten'!$X$12, 'A | Basisdaten'!$X$12="")), "t", "")</f>
        <v/>
      </c>
      <c r="AE43" s="281" t="str">
        <f>IF(AND($W43=AE$14, OR(AE$14&lt;='A | Basisdaten'!$X$12, 'A | Basisdaten'!$X$12="")), "t", "")</f>
        <v/>
      </c>
      <c r="AF43" s="281" t="str">
        <f>IF(AND($W43=AF$14, OR(AF$14&lt;='A | Basisdaten'!$X$12, 'A | Basisdaten'!$X$12="")), "t", "")</f>
        <v/>
      </c>
      <c r="AG43" s="281" t="str">
        <f>IF(AND($W43=AG$14, OR(AG$14&lt;='A | Basisdaten'!$X$12, 'A | Basisdaten'!$X$12="")), "t", "")</f>
        <v/>
      </c>
      <c r="AH43" s="281" t="str">
        <f>IF(AND($W43=AH$14, OR(AH$14&lt;='A | Basisdaten'!$X$12, 'A | Basisdaten'!$X$12="")), "t", "")</f>
        <v/>
      </c>
      <c r="AI43" s="281" t="str">
        <f>IF(AND($W43=AI$14, OR(AI$14&lt;='A | Basisdaten'!$X$12, 'A | Basisdaten'!$X$12="")), "t", "")</f>
        <v/>
      </c>
      <c r="AJ43" s="281" t="str">
        <f>IF(AND($W43=AJ$14, OR(AJ$14&lt;='A | Basisdaten'!$X$12, 'A | Basisdaten'!$X$12="")), "t", "")</f>
        <v/>
      </c>
      <c r="AK43" s="281" t="str">
        <f>IF(AND($W43=AK$14, OR(AK$14&lt;='A | Basisdaten'!$X$12, 'A | Basisdaten'!$X$12="")), "t", "")</f>
        <v/>
      </c>
      <c r="AL43" s="281" t="str">
        <f>IF(AND($W43=AL$14, OR(AL$14&lt;='A | Basisdaten'!$X$12, 'A | Basisdaten'!$X$12="")), "t", "")</f>
        <v/>
      </c>
      <c r="AM43" s="281" t="str">
        <f>IF(AND($W43=AM$14, OR(AM$14&lt;='A | Basisdaten'!$X$12, 'A | Basisdaten'!$X$12="")), "t", "")</f>
        <v/>
      </c>
      <c r="AN43" s="281" t="str">
        <f>IF(AND($W43=AN$14, OR(AN$14&lt;='A | Basisdaten'!$X$12, 'A | Basisdaten'!$X$12="")), "t", "")</f>
        <v/>
      </c>
      <c r="AO43" s="281" t="str">
        <f>IF(AND($W43=AO$14, OR(AO$14&lt;='A | Basisdaten'!$X$12, 'A | Basisdaten'!$X$12="")), "t", "")</f>
        <v/>
      </c>
      <c r="AP43" s="283" t="str">
        <f>IF(AND($W43=AP$14, OR(AP$14&lt;='A | Basisdaten'!$X$12, 'A | Basisdaten'!$X$12="")), "t", "")</f>
        <v/>
      </c>
      <c r="AQ43" s="283" t="str">
        <f>IF(AND($W43=AQ$14, OR(AQ$14&lt;='A | Basisdaten'!$X$12, 'A | Basisdaten'!$X$12="")), "t", "")</f>
        <v/>
      </c>
      <c r="AR43" s="283" t="str">
        <f>IF(AND($W43=AR$14, OR(AR$14&lt;='A | Basisdaten'!$X$12, 'A | Basisdaten'!$X$12="")), "t", "")</f>
        <v/>
      </c>
      <c r="AS43" s="283" t="str">
        <f>IF(AND($W43=AS$14, OR(AS$14&lt;='A | Basisdaten'!$X$12, 'A | Basisdaten'!$X$12="")), "t", "")</f>
        <v/>
      </c>
      <c r="AT43" s="283" t="str">
        <f>IF(AND($W43=AT$14, OR(AT$14&lt;='A | Basisdaten'!$X$12, 'A | Basisdaten'!$X$12="")), "t", "")</f>
        <v/>
      </c>
      <c r="AU43" s="283" t="str">
        <f>IF(AND($W43=AU$14, OR(AU$14&lt;='A | Basisdaten'!$X$12, 'A | Basisdaten'!$X$12="")), "t", "")</f>
        <v/>
      </c>
      <c r="AV43" s="284" t="str">
        <f>IF(AND($W43=AV$14, OR(AV$14&lt;='A | Basisdaten'!$X$12, 'A | Basisdaten'!$X$12="")), "t", "")</f>
        <v/>
      </c>
      <c r="AY43" s="239"/>
      <c r="BB43" s="9" t="str">
        <f>IF(G43="", "OK", IF(W43="", "NICHT OK", "OK"))</f>
        <v>OK</v>
      </c>
    </row>
    <row r="44" spans="3:54" s="9" customFormat="1" ht="15" customHeight="1" thickBot="1" x14ac:dyDescent="0.3">
      <c r="C44" s="279">
        <f>MAX($C$10:C43)+1</f>
        <v>21</v>
      </c>
      <c r="D44" s="569"/>
      <c r="E44" s="591" t="s">
        <v>382</v>
      </c>
      <c r="F44" s="592"/>
      <c r="G44" s="601"/>
      <c r="H44" s="601"/>
      <c r="I44" s="601"/>
      <c r="J44" s="601"/>
      <c r="K44" s="601"/>
      <c r="L44" s="601"/>
      <c r="M44" s="601"/>
      <c r="N44" s="601"/>
      <c r="O44" s="601"/>
      <c r="P44" s="601"/>
      <c r="Q44" s="601"/>
      <c r="R44" s="601"/>
      <c r="S44" s="601"/>
      <c r="T44" s="602"/>
      <c r="U44" s="581" t="s">
        <v>170</v>
      </c>
      <c r="V44" s="582"/>
      <c r="W44" s="579"/>
      <c r="X44" s="580"/>
      <c r="Y44" s="285" t="str">
        <f>IF(AND($W44=Y$14, OR(Y$14&lt;='A | Basisdaten'!$X$12, 'A | Basisdaten'!$X$12="")), "t", "")</f>
        <v/>
      </c>
      <c r="Z44" s="286" t="str">
        <f>IF(AND($W44=Z$14, OR(Z$14&lt;='A | Basisdaten'!$X$12, 'A | Basisdaten'!$X$12="")), "t", "")</f>
        <v/>
      </c>
      <c r="AA44" s="286" t="str">
        <f>IF(AND($W44=AA$14, OR(AA$14&lt;='A | Basisdaten'!$X$12, 'A | Basisdaten'!$X$12="")), "t", "")</f>
        <v/>
      </c>
      <c r="AB44" s="286" t="str">
        <f>IF(AND($W44=AB$14, OR(AB$14&lt;='A | Basisdaten'!$X$12, 'A | Basisdaten'!$X$12="")), "t", "")</f>
        <v/>
      </c>
      <c r="AC44" s="286" t="str">
        <f>IF(AND($W44=AC$14, OR(AC$14&lt;='A | Basisdaten'!$X$12, 'A | Basisdaten'!$X$12="")), "t", "")</f>
        <v/>
      </c>
      <c r="AD44" s="286" t="str">
        <f>IF(AND($W44=AD$14, OR(AD$14&lt;='A | Basisdaten'!$X$12, 'A | Basisdaten'!$X$12="")), "t", "")</f>
        <v/>
      </c>
      <c r="AE44" s="286" t="str">
        <f>IF(AND($W44=AE$14, OR(AE$14&lt;='A | Basisdaten'!$X$12, 'A | Basisdaten'!$X$12="")), "t", "")</f>
        <v/>
      </c>
      <c r="AF44" s="286" t="str">
        <f>IF(AND($W44=AF$14, OR(AF$14&lt;='A | Basisdaten'!$X$12, 'A | Basisdaten'!$X$12="")), "t", "")</f>
        <v/>
      </c>
      <c r="AG44" s="286" t="str">
        <f>IF(AND($W44=AG$14, OR(AG$14&lt;='A | Basisdaten'!$X$12, 'A | Basisdaten'!$X$12="")), "t", "")</f>
        <v/>
      </c>
      <c r="AH44" s="286" t="str">
        <f>IF(AND($W44=AH$14, OR(AH$14&lt;='A | Basisdaten'!$X$12, 'A | Basisdaten'!$X$12="")), "t", "")</f>
        <v/>
      </c>
      <c r="AI44" s="286" t="str">
        <f>IF(AND($W44=AI$14, OR(AI$14&lt;='A | Basisdaten'!$X$12, 'A | Basisdaten'!$X$12="")), "t", "")</f>
        <v/>
      </c>
      <c r="AJ44" s="286" t="str">
        <f>IF(AND($W44=AJ$14, OR(AJ$14&lt;='A | Basisdaten'!$X$12, 'A | Basisdaten'!$X$12="")), "t", "")</f>
        <v/>
      </c>
      <c r="AK44" s="286" t="str">
        <f>IF(AND($W44=AK$14, OR(AK$14&lt;='A | Basisdaten'!$X$12, 'A | Basisdaten'!$X$12="")), "t", "")</f>
        <v/>
      </c>
      <c r="AL44" s="286" t="str">
        <f>IF(AND($W44=AL$14, OR(AL$14&lt;='A | Basisdaten'!$X$12, 'A | Basisdaten'!$X$12="")), "t", "")</f>
        <v/>
      </c>
      <c r="AM44" s="286" t="str">
        <f>IF(AND($W44=AM$14, OR(AM$14&lt;='A | Basisdaten'!$X$12, 'A | Basisdaten'!$X$12="")), "t", "")</f>
        <v/>
      </c>
      <c r="AN44" s="286" t="str">
        <f>IF(AND($W44=AN$14, OR(AN$14&lt;='A | Basisdaten'!$X$12, 'A | Basisdaten'!$X$12="")), "t", "")</f>
        <v/>
      </c>
      <c r="AO44" s="286" t="str">
        <f>IF(AND($W44=AO$14, OR(AO$14&lt;='A | Basisdaten'!$X$12, 'A | Basisdaten'!$X$12="")), "t", "")</f>
        <v/>
      </c>
      <c r="AP44" s="288" t="str">
        <f>IF(AND($W44=AP$14, OR(AP$14&lt;='A | Basisdaten'!$X$12, 'A | Basisdaten'!$X$12="")), "t", "")</f>
        <v/>
      </c>
      <c r="AQ44" s="288" t="str">
        <f>IF(AND($W44=AQ$14, OR(AQ$14&lt;='A | Basisdaten'!$X$12, 'A | Basisdaten'!$X$12="")), "t", "")</f>
        <v/>
      </c>
      <c r="AR44" s="288" t="str">
        <f>IF(AND($W44=AR$14, OR(AR$14&lt;='A | Basisdaten'!$X$12, 'A | Basisdaten'!$X$12="")), "t", "")</f>
        <v/>
      </c>
      <c r="AS44" s="288" t="str">
        <f>IF(AND($W44=AS$14, OR(AS$14&lt;='A | Basisdaten'!$X$12, 'A | Basisdaten'!$X$12="")), "t", "")</f>
        <v/>
      </c>
      <c r="AT44" s="288" t="str">
        <f>IF(AND($W44=AT$14, OR(AT$14&lt;='A | Basisdaten'!$X$12, 'A | Basisdaten'!$X$12="")), "t", "")</f>
        <v/>
      </c>
      <c r="AU44" s="288" t="str">
        <f>IF(AND($W44=AU$14, OR(AU$14&lt;='A | Basisdaten'!$X$12, 'A | Basisdaten'!$X$12="")), "t", "")</f>
        <v/>
      </c>
      <c r="AV44" s="289" t="str">
        <f>IF(AND($W44=AV$14, OR(AV$14&lt;='A | Basisdaten'!$X$12, 'A | Basisdaten'!$X$12="")), "t", "")</f>
        <v/>
      </c>
      <c r="AY44" s="239"/>
      <c r="BB44" s="9" t="str">
        <f>IF(G44="", "OK", IF(W44="", "NICHT OK", "OK"))</f>
        <v>OK</v>
      </c>
    </row>
    <row r="45" spans="3:54" s="9" customFormat="1" ht="15" customHeight="1" x14ac:dyDescent="0.25">
      <c r="C45" s="279">
        <f>MAX($C$10:C44)+1</f>
        <v>22</v>
      </c>
      <c r="D45" s="567">
        <v>6</v>
      </c>
      <c r="E45" s="570" t="s">
        <v>156</v>
      </c>
      <c r="F45" s="571"/>
      <c r="G45" s="571"/>
      <c r="H45" s="571"/>
      <c r="I45" s="571"/>
      <c r="J45" s="571"/>
      <c r="K45" s="571"/>
      <c r="L45" s="571"/>
      <c r="M45" s="571"/>
      <c r="N45" s="571"/>
      <c r="O45" s="571"/>
      <c r="P45" s="571"/>
      <c r="Q45" s="571"/>
      <c r="R45" s="571"/>
      <c r="S45" s="571"/>
      <c r="T45" s="572"/>
      <c r="U45" s="600"/>
      <c r="V45" s="597"/>
      <c r="W45" s="597"/>
      <c r="X45" s="598"/>
      <c r="Y45" s="172"/>
      <c r="Z45" s="173"/>
      <c r="AA45" s="173"/>
      <c r="AB45" s="173"/>
      <c r="AC45" s="173"/>
      <c r="AD45" s="173"/>
      <c r="AE45" s="173"/>
      <c r="AF45" s="173"/>
      <c r="AG45" s="173"/>
      <c r="AH45" s="173"/>
      <c r="AI45" s="173"/>
      <c r="AJ45" s="173"/>
      <c r="AK45" s="173"/>
      <c r="AL45" s="173"/>
      <c r="AM45" s="173"/>
      <c r="AN45" s="173"/>
      <c r="AO45" s="173"/>
      <c r="AP45" s="174"/>
      <c r="AQ45" s="174"/>
      <c r="AR45" s="174"/>
      <c r="AS45" s="174"/>
      <c r="AT45" s="174"/>
      <c r="AU45" s="174"/>
      <c r="AV45" s="175"/>
      <c r="AY45" s="239"/>
      <c r="BB45" s="9" t="str">
        <f>IF(OR(U45="", W45=""), "NICHT OK", "OK")</f>
        <v>NICHT OK</v>
      </c>
    </row>
    <row r="46" spans="3:54" s="9" customFormat="1" ht="15" customHeight="1" x14ac:dyDescent="0.25">
      <c r="C46" s="279">
        <f>MAX($C$10:C45)+1</f>
        <v>23</v>
      </c>
      <c r="D46" s="568"/>
      <c r="E46" s="593" t="s">
        <v>183</v>
      </c>
      <c r="F46" s="594"/>
      <c r="G46" s="595"/>
      <c r="H46" s="595"/>
      <c r="I46" s="595"/>
      <c r="J46" s="595"/>
      <c r="K46" s="595"/>
      <c r="L46" s="595"/>
      <c r="M46" s="595"/>
      <c r="N46" s="595"/>
      <c r="O46" s="595"/>
      <c r="P46" s="595"/>
      <c r="Q46" s="595"/>
      <c r="R46" s="595"/>
      <c r="S46" s="595"/>
      <c r="T46" s="596"/>
      <c r="U46" s="585" t="s">
        <v>170</v>
      </c>
      <c r="V46" s="586"/>
      <c r="W46" s="583"/>
      <c r="X46" s="584"/>
      <c r="Y46" s="280" t="str">
        <f>IF(AND($W46=Y$14, OR(Y$14&lt;='A | Basisdaten'!$X$12, 'A | Basisdaten'!$X$12="")), "t", "")</f>
        <v/>
      </c>
      <c r="Z46" s="281" t="str">
        <f>IF(AND($W46=Z$14, OR(Z$14&lt;='A | Basisdaten'!$X$12, 'A | Basisdaten'!$X$12="")), "t", "")</f>
        <v/>
      </c>
      <c r="AA46" s="281" t="str">
        <f>IF(AND($W46=AA$14, OR(AA$14&lt;='A | Basisdaten'!$X$12, 'A | Basisdaten'!$X$12="")), "t", "")</f>
        <v/>
      </c>
      <c r="AB46" s="281" t="str">
        <f>IF(AND($W46=AB$14, OR(AB$14&lt;='A | Basisdaten'!$X$12, 'A | Basisdaten'!$X$12="")), "t", "")</f>
        <v/>
      </c>
      <c r="AC46" s="281" t="str">
        <f>IF(AND($W46=AC$14, OR(AC$14&lt;='A | Basisdaten'!$X$12, 'A | Basisdaten'!$X$12="")), "t", "")</f>
        <v/>
      </c>
      <c r="AD46" s="281" t="str">
        <f>IF(AND($W46=AD$14, OR(AD$14&lt;='A | Basisdaten'!$X$12, 'A | Basisdaten'!$X$12="")), "t", "")</f>
        <v/>
      </c>
      <c r="AE46" s="281" t="str">
        <f>IF(AND($W46=AE$14, OR(AE$14&lt;='A | Basisdaten'!$X$12, 'A | Basisdaten'!$X$12="")), "t", "")</f>
        <v/>
      </c>
      <c r="AF46" s="281" t="str">
        <f>IF(AND($W46=AF$14, OR(AF$14&lt;='A | Basisdaten'!$X$12, 'A | Basisdaten'!$X$12="")), "t", "")</f>
        <v/>
      </c>
      <c r="AG46" s="281" t="str">
        <f>IF(AND($W46=AG$14, OR(AG$14&lt;='A | Basisdaten'!$X$12, 'A | Basisdaten'!$X$12="")), "t", "")</f>
        <v/>
      </c>
      <c r="AH46" s="281" t="str">
        <f>IF(AND($W46=AH$14, OR(AH$14&lt;='A | Basisdaten'!$X$12, 'A | Basisdaten'!$X$12="")), "t", "")</f>
        <v/>
      </c>
      <c r="AI46" s="281" t="str">
        <f>IF(AND($W46=AI$14, OR(AI$14&lt;='A | Basisdaten'!$X$12, 'A | Basisdaten'!$X$12="")), "t", "")</f>
        <v/>
      </c>
      <c r="AJ46" s="281" t="str">
        <f>IF(AND($W46=AJ$14, OR(AJ$14&lt;='A | Basisdaten'!$X$12, 'A | Basisdaten'!$X$12="")), "t", "")</f>
        <v/>
      </c>
      <c r="AK46" s="281" t="str">
        <f>IF(AND($W46=AK$14, OR(AK$14&lt;='A | Basisdaten'!$X$12, 'A | Basisdaten'!$X$12="")), "t", "")</f>
        <v/>
      </c>
      <c r="AL46" s="281" t="str">
        <f>IF(AND($W46=AL$14, OR(AL$14&lt;='A | Basisdaten'!$X$12, 'A | Basisdaten'!$X$12="")), "t", "")</f>
        <v/>
      </c>
      <c r="AM46" s="281" t="str">
        <f>IF(AND($W46=AM$14, OR(AM$14&lt;='A | Basisdaten'!$X$12, 'A | Basisdaten'!$X$12="")), "t", "")</f>
        <v/>
      </c>
      <c r="AN46" s="281" t="str">
        <f>IF(AND($W46=AN$14, OR(AN$14&lt;='A | Basisdaten'!$X$12, 'A | Basisdaten'!$X$12="")), "t", "")</f>
        <v/>
      </c>
      <c r="AO46" s="281" t="str">
        <f>IF(AND($W46=AO$14, OR(AO$14&lt;='A | Basisdaten'!$X$12, 'A | Basisdaten'!$X$12="")), "t", "")</f>
        <v/>
      </c>
      <c r="AP46" s="283" t="str">
        <f>IF(AND($W46=AP$14, OR(AP$14&lt;='A | Basisdaten'!$X$12, 'A | Basisdaten'!$X$12="")), "t", "")</f>
        <v/>
      </c>
      <c r="AQ46" s="283" t="str">
        <f>IF(AND($W46=AQ$14, OR(AQ$14&lt;='A | Basisdaten'!$X$12, 'A | Basisdaten'!$X$12="")), "t", "")</f>
        <v/>
      </c>
      <c r="AR46" s="283" t="str">
        <f>IF(AND($W46=AR$14, OR(AR$14&lt;='A | Basisdaten'!$X$12, 'A | Basisdaten'!$X$12="")), "t", "")</f>
        <v/>
      </c>
      <c r="AS46" s="283" t="str">
        <f>IF(AND($W46=AS$14, OR(AS$14&lt;='A | Basisdaten'!$X$12, 'A | Basisdaten'!$X$12="")), "t", "")</f>
        <v/>
      </c>
      <c r="AT46" s="283" t="str">
        <f>IF(AND($W46=AT$14, OR(AT$14&lt;='A | Basisdaten'!$X$12, 'A | Basisdaten'!$X$12="")), "t", "")</f>
        <v/>
      </c>
      <c r="AU46" s="283" t="str">
        <f>IF(AND($W46=AU$14, OR(AU$14&lt;='A | Basisdaten'!$X$12, 'A | Basisdaten'!$X$12="")), "t", "")</f>
        <v/>
      </c>
      <c r="AV46" s="284" t="str">
        <f>IF(AND($W46=AV$14, OR(AV$14&lt;='A | Basisdaten'!$X$12, 'A | Basisdaten'!$X$12="")), "t", "")</f>
        <v/>
      </c>
      <c r="AY46" s="239"/>
      <c r="BB46" s="9" t="str">
        <f>IF(OR(G46="",W46=""),"NICHT OK","OK")</f>
        <v>NICHT OK</v>
      </c>
    </row>
    <row r="47" spans="3:54" s="9" customFormat="1" ht="15" customHeight="1" x14ac:dyDescent="0.25">
      <c r="C47" s="279">
        <f>MAX($C$10:C44)+1</f>
        <v>22</v>
      </c>
      <c r="D47" s="568"/>
      <c r="E47" s="587" t="s">
        <v>184</v>
      </c>
      <c r="F47" s="588"/>
      <c r="G47" s="589"/>
      <c r="H47" s="589"/>
      <c r="I47" s="589"/>
      <c r="J47" s="589"/>
      <c r="K47" s="589"/>
      <c r="L47" s="589"/>
      <c r="M47" s="589"/>
      <c r="N47" s="589"/>
      <c r="O47" s="589"/>
      <c r="P47" s="589"/>
      <c r="Q47" s="589"/>
      <c r="R47" s="589"/>
      <c r="S47" s="589"/>
      <c r="T47" s="590"/>
      <c r="U47" s="577" t="s">
        <v>170</v>
      </c>
      <c r="V47" s="578"/>
      <c r="W47" s="472"/>
      <c r="X47" s="576"/>
      <c r="Y47" s="280" t="str">
        <f>IF(AND($W47=Y$14, OR(Y$14&lt;='A | Basisdaten'!$X$12, 'A | Basisdaten'!$X$12="")), "t", "")</f>
        <v/>
      </c>
      <c r="Z47" s="281" t="str">
        <f>IF(AND($W47=Z$14, OR(Z$14&lt;='A | Basisdaten'!$X$12, 'A | Basisdaten'!$X$12="")), "t", "")</f>
        <v/>
      </c>
      <c r="AA47" s="281" t="str">
        <f>IF(AND($W47=AA$14, OR(AA$14&lt;='A | Basisdaten'!$X$12, 'A | Basisdaten'!$X$12="")), "t", "")</f>
        <v/>
      </c>
      <c r="AB47" s="281" t="str">
        <f>IF(AND($W47=AB$14, OR(AB$14&lt;='A | Basisdaten'!$X$12, 'A | Basisdaten'!$X$12="")), "t", "")</f>
        <v/>
      </c>
      <c r="AC47" s="281" t="str">
        <f>IF(AND($W47=AC$14, OR(AC$14&lt;='A | Basisdaten'!$X$12, 'A | Basisdaten'!$X$12="")), "t", "")</f>
        <v/>
      </c>
      <c r="AD47" s="281" t="str">
        <f>IF(AND($W47=AD$14, OR(AD$14&lt;='A | Basisdaten'!$X$12, 'A | Basisdaten'!$X$12="")), "t", "")</f>
        <v/>
      </c>
      <c r="AE47" s="281" t="str">
        <f>IF(AND($W47=AE$14, OR(AE$14&lt;='A | Basisdaten'!$X$12, 'A | Basisdaten'!$X$12="")), "t", "")</f>
        <v/>
      </c>
      <c r="AF47" s="281" t="str">
        <f>IF(AND($W47=AF$14, OR(AF$14&lt;='A | Basisdaten'!$X$12, 'A | Basisdaten'!$X$12="")), "t", "")</f>
        <v/>
      </c>
      <c r="AG47" s="281" t="str">
        <f>IF(AND($W47=AG$14, OR(AG$14&lt;='A | Basisdaten'!$X$12, 'A | Basisdaten'!$X$12="")), "t", "")</f>
        <v/>
      </c>
      <c r="AH47" s="281" t="str">
        <f>IF(AND($W47=AH$14, OR(AH$14&lt;='A | Basisdaten'!$X$12, 'A | Basisdaten'!$X$12="")), "t", "")</f>
        <v/>
      </c>
      <c r="AI47" s="281" t="str">
        <f>IF(AND($W47=AI$14, OR(AI$14&lt;='A | Basisdaten'!$X$12, 'A | Basisdaten'!$X$12="")), "t", "")</f>
        <v/>
      </c>
      <c r="AJ47" s="281" t="str">
        <f>IF(AND($W47=AJ$14, OR(AJ$14&lt;='A | Basisdaten'!$X$12, 'A | Basisdaten'!$X$12="")), "t", "")</f>
        <v/>
      </c>
      <c r="AK47" s="281" t="str">
        <f>IF(AND($W47=AK$14, OR(AK$14&lt;='A | Basisdaten'!$X$12, 'A | Basisdaten'!$X$12="")), "t", "")</f>
        <v/>
      </c>
      <c r="AL47" s="281" t="str">
        <f>IF(AND($W47=AL$14, OR(AL$14&lt;='A | Basisdaten'!$X$12, 'A | Basisdaten'!$X$12="")), "t", "")</f>
        <v/>
      </c>
      <c r="AM47" s="281" t="str">
        <f>IF(AND($W47=AM$14, OR(AM$14&lt;='A | Basisdaten'!$X$12, 'A | Basisdaten'!$X$12="")), "t", "")</f>
        <v/>
      </c>
      <c r="AN47" s="281" t="str">
        <f>IF(AND($W47=AN$14, OR(AN$14&lt;='A | Basisdaten'!$X$12, 'A | Basisdaten'!$X$12="")), "t", "")</f>
        <v/>
      </c>
      <c r="AO47" s="281" t="str">
        <f>IF(AND($W47=AO$14, OR(AO$14&lt;='A | Basisdaten'!$X$12, 'A | Basisdaten'!$X$12="")), "t", "")</f>
        <v/>
      </c>
      <c r="AP47" s="283" t="str">
        <f>IF(AND($W47=AP$14, OR(AP$14&lt;='A | Basisdaten'!$X$12, 'A | Basisdaten'!$X$12="")), "t", "")</f>
        <v/>
      </c>
      <c r="AQ47" s="283" t="str">
        <f>IF(AND($W47=AQ$14, OR(AQ$14&lt;='A | Basisdaten'!$X$12, 'A | Basisdaten'!$X$12="")), "t", "")</f>
        <v/>
      </c>
      <c r="AR47" s="283" t="str">
        <f>IF(AND($W47=AR$14, OR(AR$14&lt;='A | Basisdaten'!$X$12, 'A | Basisdaten'!$X$12="")), "t", "")</f>
        <v/>
      </c>
      <c r="AS47" s="283" t="str">
        <f>IF(AND($W47=AS$14, OR(AS$14&lt;='A | Basisdaten'!$X$12, 'A | Basisdaten'!$X$12="")), "t", "")</f>
        <v/>
      </c>
      <c r="AT47" s="283" t="str">
        <f>IF(AND($W47=AT$14, OR(AT$14&lt;='A | Basisdaten'!$X$12, 'A | Basisdaten'!$X$12="")), "t", "")</f>
        <v/>
      </c>
      <c r="AU47" s="283" t="str">
        <f>IF(AND($W47=AU$14, OR(AU$14&lt;='A | Basisdaten'!$X$12, 'A | Basisdaten'!$X$12="")), "t", "")</f>
        <v/>
      </c>
      <c r="AV47" s="284" t="str">
        <f>IF(AND($W47=AV$14, OR(AV$14&lt;='A | Basisdaten'!$X$12, 'A | Basisdaten'!$X$12="")), "t", "")</f>
        <v/>
      </c>
      <c r="AY47" s="239"/>
      <c r="BB47" s="9" t="str">
        <f>IF(G47="", "OK", IF(W47="", "NICHT OK", "OK"))</f>
        <v>OK</v>
      </c>
    </row>
    <row r="48" spans="3:54" s="9" customFormat="1" ht="15" customHeight="1" x14ac:dyDescent="0.25">
      <c r="C48" s="279">
        <f>MAX($C$10:C45)+1</f>
        <v>23</v>
      </c>
      <c r="D48" s="568"/>
      <c r="E48" s="587" t="s">
        <v>185</v>
      </c>
      <c r="F48" s="588"/>
      <c r="G48" s="589"/>
      <c r="H48" s="589"/>
      <c r="I48" s="589"/>
      <c r="J48" s="589"/>
      <c r="K48" s="589"/>
      <c r="L48" s="589"/>
      <c r="M48" s="589"/>
      <c r="N48" s="589"/>
      <c r="O48" s="589"/>
      <c r="P48" s="589"/>
      <c r="Q48" s="589"/>
      <c r="R48" s="589"/>
      <c r="S48" s="589"/>
      <c r="T48" s="590"/>
      <c r="U48" s="577" t="s">
        <v>170</v>
      </c>
      <c r="V48" s="578"/>
      <c r="W48" s="472"/>
      <c r="X48" s="576"/>
      <c r="Y48" s="280" t="str">
        <f>IF(AND($W48=Y$14, OR(Y$14&lt;='A | Basisdaten'!$X$12, 'A | Basisdaten'!$X$12="")), "t", "")</f>
        <v/>
      </c>
      <c r="Z48" s="281" t="str">
        <f>IF(AND($W48=Z$14, OR(Z$14&lt;='A | Basisdaten'!$X$12, 'A | Basisdaten'!$X$12="")), "t", "")</f>
        <v/>
      </c>
      <c r="AA48" s="281" t="str">
        <f>IF(AND($W48=AA$14, OR(AA$14&lt;='A | Basisdaten'!$X$12, 'A | Basisdaten'!$X$12="")), "t", "")</f>
        <v/>
      </c>
      <c r="AB48" s="281" t="str">
        <f>IF(AND($W48=AB$14, OR(AB$14&lt;='A | Basisdaten'!$X$12, 'A | Basisdaten'!$X$12="")), "t", "")</f>
        <v/>
      </c>
      <c r="AC48" s="281" t="str">
        <f>IF(AND($W48=AC$14, OR(AC$14&lt;='A | Basisdaten'!$X$12, 'A | Basisdaten'!$X$12="")), "t", "")</f>
        <v/>
      </c>
      <c r="AD48" s="281" t="str">
        <f>IF(AND($W48=AD$14, OR(AD$14&lt;='A | Basisdaten'!$X$12, 'A | Basisdaten'!$X$12="")), "t", "")</f>
        <v/>
      </c>
      <c r="AE48" s="281" t="str">
        <f>IF(AND($W48=AE$14, OR(AE$14&lt;='A | Basisdaten'!$X$12, 'A | Basisdaten'!$X$12="")), "t", "")</f>
        <v/>
      </c>
      <c r="AF48" s="281" t="str">
        <f>IF(AND($W48=AF$14, OR(AF$14&lt;='A | Basisdaten'!$X$12, 'A | Basisdaten'!$X$12="")), "t", "")</f>
        <v/>
      </c>
      <c r="AG48" s="281" t="str">
        <f>IF(AND($W48=AG$14, OR(AG$14&lt;='A | Basisdaten'!$X$12, 'A | Basisdaten'!$X$12="")), "t", "")</f>
        <v/>
      </c>
      <c r="AH48" s="281" t="str">
        <f>IF(AND($W48=AH$14, OR(AH$14&lt;='A | Basisdaten'!$X$12, 'A | Basisdaten'!$X$12="")), "t", "")</f>
        <v/>
      </c>
      <c r="AI48" s="281" t="str">
        <f>IF(AND($W48=AI$14, OR(AI$14&lt;='A | Basisdaten'!$X$12, 'A | Basisdaten'!$X$12="")), "t", "")</f>
        <v/>
      </c>
      <c r="AJ48" s="281" t="str">
        <f>IF(AND($W48=AJ$14, OR(AJ$14&lt;='A | Basisdaten'!$X$12, 'A | Basisdaten'!$X$12="")), "t", "")</f>
        <v/>
      </c>
      <c r="AK48" s="281" t="str">
        <f>IF(AND($W48=AK$14, OR(AK$14&lt;='A | Basisdaten'!$X$12, 'A | Basisdaten'!$X$12="")), "t", "")</f>
        <v/>
      </c>
      <c r="AL48" s="281" t="str">
        <f>IF(AND($W48=AL$14, OR(AL$14&lt;='A | Basisdaten'!$X$12, 'A | Basisdaten'!$X$12="")), "t", "")</f>
        <v/>
      </c>
      <c r="AM48" s="281" t="str">
        <f>IF(AND($W48=AM$14, OR(AM$14&lt;='A | Basisdaten'!$X$12, 'A | Basisdaten'!$X$12="")), "t", "")</f>
        <v/>
      </c>
      <c r="AN48" s="281" t="str">
        <f>IF(AND($W48=AN$14, OR(AN$14&lt;='A | Basisdaten'!$X$12, 'A | Basisdaten'!$X$12="")), "t", "")</f>
        <v/>
      </c>
      <c r="AO48" s="281" t="str">
        <f>IF(AND($W48=AO$14, OR(AO$14&lt;='A | Basisdaten'!$X$12, 'A | Basisdaten'!$X$12="")), "t", "")</f>
        <v/>
      </c>
      <c r="AP48" s="283" t="str">
        <f>IF(AND($W48=AP$14, OR(AP$14&lt;='A | Basisdaten'!$X$12, 'A | Basisdaten'!$X$12="")), "t", "")</f>
        <v/>
      </c>
      <c r="AQ48" s="283" t="str">
        <f>IF(AND($W48=AQ$14, OR(AQ$14&lt;='A | Basisdaten'!$X$12, 'A | Basisdaten'!$X$12="")), "t", "")</f>
        <v/>
      </c>
      <c r="AR48" s="283" t="str">
        <f>IF(AND($W48=AR$14, OR(AR$14&lt;='A | Basisdaten'!$X$12, 'A | Basisdaten'!$X$12="")), "t", "")</f>
        <v/>
      </c>
      <c r="AS48" s="283" t="str">
        <f>IF(AND($W48=AS$14, OR(AS$14&lt;='A | Basisdaten'!$X$12, 'A | Basisdaten'!$X$12="")), "t", "")</f>
        <v/>
      </c>
      <c r="AT48" s="283" t="str">
        <f>IF(AND($W48=AT$14, OR(AT$14&lt;='A | Basisdaten'!$X$12, 'A | Basisdaten'!$X$12="")), "t", "")</f>
        <v/>
      </c>
      <c r="AU48" s="283" t="str">
        <f>IF(AND($W48=AU$14, OR(AU$14&lt;='A | Basisdaten'!$X$12, 'A | Basisdaten'!$X$12="")), "t", "")</f>
        <v/>
      </c>
      <c r="AV48" s="284" t="str">
        <f>IF(AND($W48=AV$14, OR(AV$14&lt;='A | Basisdaten'!$X$12, 'A | Basisdaten'!$X$12="")), "t", "")</f>
        <v/>
      </c>
      <c r="AY48" s="239"/>
      <c r="BB48" s="9" t="str">
        <f>IF(G48="", "OK", IF(W48="", "NICHT OK", "OK"))</f>
        <v>OK</v>
      </c>
    </row>
    <row r="49" spans="2:54" s="9" customFormat="1" ht="15" customHeight="1" x14ac:dyDescent="0.25">
      <c r="C49" s="279">
        <f>MAX($C$10:C46)+1</f>
        <v>24</v>
      </c>
      <c r="D49" s="568"/>
      <c r="E49" s="587" t="s">
        <v>383</v>
      </c>
      <c r="F49" s="588"/>
      <c r="G49" s="589"/>
      <c r="H49" s="589"/>
      <c r="I49" s="589"/>
      <c r="J49" s="589"/>
      <c r="K49" s="589"/>
      <c r="L49" s="589"/>
      <c r="M49" s="589"/>
      <c r="N49" s="589"/>
      <c r="O49" s="589"/>
      <c r="P49" s="589"/>
      <c r="Q49" s="589"/>
      <c r="R49" s="589"/>
      <c r="S49" s="589"/>
      <c r="T49" s="590"/>
      <c r="U49" s="577" t="s">
        <v>170</v>
      </c>
      <c r="V49" s="578"/>
      <c r="W49" s="472"/>
      <c r="X49" s="576"/>
      <c r="Y49" s="280" t="str">
        <f>IF(AND($W49=Y$14, OR(Y$14&lt;='A | Basisdaten'!$X$12, 'A | Basisdaten'!$X$12="")), "t", "")</f>
        <v/>
      </c>
      <c r="Z49" s="281" t="str">
        <f>IF(AND($W49=Z$14, OR(Z$14&lt;='A | Basisdaten'!$X$12, 'A | Basisdaten'!$X$12="")), "t", "")</f>
        <v/>
      </c>
      <c r="AA49" s="281" t="str">
        <f>IF(AND($W49=AA$14, OR(AA$14&lt;='A | Basisdaten'!$X$12, 'A | Basisdaten'!$X$12="")), "t", "")</f>
        <v/>
      </c>
      <c r="AB49" s="281" t="str">
        <f>IF(AND($W49=AB$14, OR(AB$14&lt;='A | Basisdaten'!$X$12, 'A | Basisdaten'!$X$12="")), "t", "")</f>
        <v/>
      </c>
      <c r="AC49" s="281" t="str">
        <f>IF(AND($W49=AC$14, OR(AC$14&lt;='A | Basisdaten'!$X$12, 'A | Basisdaten'!$X$12="")), "t", "")</f>
        <v/>
      </c>
      <c r="AD49" s="281" t="str">
        <f>IF(AND($W49=AD$14, OR(AD$14&lt;='A | Basisdaten'!$X$12, 'A | Basisdaten'!$X$12="")), "t", "")</f>
        <v/>
      </c>
      <c r="AE49" s="281" t="str">
        <f>IF(AND($W49=AE$14, OR(AE$14&lt;='A | Basisdaten'!$X$12, 'A | Basisdaten'!$X$12="")), "t", "")</f>
        <v/>
      </c>
      <c r="AF49" s="281" t="str">
        <f>IF(AND($W49=AF$14, OR(AF$14&lt;='A | Basisdaten'!$X$12, 'A | Basisdaten'!$X$12="")), "t", "")</f>
        <v/>
      </c>
      <c r="AG49" s="281" t="str">
        <f>IF(AND($W49=AG$14, OR(AG$14&lt;='A | Basisdaten'!$X$12, 'A | Basisdaten'!$X$12="")), "t", "")</f>
        <v/>
      </c>
      <c r="AH49" s="281" t="str">
        <f>IF(AND($W49=AH$14, OR(AH$14&lt;='A | Basisdaten'!$X$12, 'A | Basisdaten'!$X$12="")), "t", "")</f>
        <v/>
      </c>
      <c r="AI49" s="281" t="str">
        <f>IF(AND($W49=AI$14, OR(AI$14&lt;='A | Basisdaten'!$X$12, 'A | Basisdaten'!$X$12="")), "t", "")</f>
        <v/>
      </c>
      <c r="AJ49" s="281" t="str">
        <f>IF(AND($W49=AJ$14, OR(AJ$14&lt;='A | Basisdaten'!$X$12, 'A | Basisdaten'!$X$12="")), "t", "")</f>
        <v/>
      </c>
      <c r="AK49" s="281" t="str">
        <f>IF(AND($W49=AK$14, OR(AK$14&lt;='A | Basisdaten'!$X$12, 'A | Basisdaten'!$X$12="")), "t", "")</f>
        <v/>
      </c>
      <c r="AL49" s="281" t="str">
        <f>IF(AND($W49=AL$14, OR(AL$14&lt;='A | Basisdaten'!$X$12, 'A | Basisdaten'!$X$12="")), "t", "")</f>
        <v/>
      </c>
      <c r="AM49" s="281" t="str">
        <f>IF(AND($W49=AM$14, OR(AM$14&lt;='A | Basisdaten'!$X$12, 'A | Basisdaten'!$X$12="")), "t", "")</f>
        <v/>
      </c>
      <c r="AN49" s="281" t="str">
        <f>IF(AND($W49=AN$14, OR(AN$14&lt;='A | Basisdaten'!$X$12, 'A | Basisdaten'!$X$12="")), "t", "")</f>
        <v/>
      </c>
      <c r="AO49" s="281" t="str">
        <f>IF(AND($W49=AO$14, OR(AO$14&lt;='A | Basisdaten'!$X$12, 'A | Basisdaten'!$X$12="")), "t", "")</f>
        <v/>
      </c>
      <c r="AP49" s="283" t="str">
        <f>IF(AND($W49=AP$14, OR(AP$14&lt;='A | Basisdaten'!$X$12, 'A | Basisdaten'!$X$12="")), "t", "")</f>
        <v/>
      </c>
      <c r="AQ49" s="283" t="str">
        <f>IF(AND($W49=AQ$14, OR(AQ$14&lt;='A | Basisdaten'!$X$12, 'A | Basisdaten'!$X$12="")), "t", "")</f>
        <v/>
      </c>
      <c r="AR49" s="283" t="str">
        <f>IF(AND($W49=AR$14, OR(AR$14&lt;='A | Basisdaten'!$X$12, 'A | Basisdaten'!$X$12="")), "t", "")</f>
        <v/>
      </c>
      <c r="AS49" s="283" t="str">
        <f>IF(AND($W49=AS$14, OR(AS$14&lt;='A | Basisdaten'!$X$12, 'A | Basisdaten'!$X$12="")), "t", "")</f>
        <v/>
      </c>
      <c r="AT49" s="283" t="str">
        <f>IF(AND($W49=AT$14, OR(AT$14&lt;='A | Basisdaten'!$X$12, 'A | Basisdaten'!$X$12="")), "t", "")</f>
        <v/>
      </c>
      <c r="AU49" s="283" t="str">
        <f>IF(AND($W49=AU$14, OR(AU$14&lt;='A | Basisdaten'!$X$12, 'A | Basisdaten'!$X$12="")), "t", "")</f>
        <v/>
      </c>
      <c r="AV49" s="284" t="str">
        <f>IF(AND($W49=AV$14, OR(AV$14&lt;='A | Basisdaten'!$X$12, 'A | Basisdaten'!$X$12="")), "t", "")</f>
        <v/>
      </c>
      <c r="AY49" s="239"/>
      <c r="BB49" s="9" t="str">
        <f>IF(G49="", "OK", IF(W49="", "NICHT OK", "OK"))</f>
        <v>OK</v>
      </c>
    </row>
    <row r="50" spans="2:54" s="9" customFormat="1" ht="15" customHeight="1" thickBot="1" x14ac:dyDescent="0.3">
      <c r="C50" s="279">
        <f>MAX($C$10:C49)+1</f>
        <v>25</v>
      </c>
      <c r="D50" s="569"/>
      <c r="E50" s="591" t="s">
        <v>384</v>
      </c>
      <c r="F50" s="592"/>
      <c r="G50" s="601"/>
      <c r="H50" s="601"/>
      <c r="I50" s="601"/>
      <c r="J50" s="601"/>
      <c r="K50" s="601"/>
      <c r="L50" s="601"/>
      <c r="M50" s="601"/>
      <c r="N50" s="601"/>
      <c r="O50" s="601"/>
      <c r="P50" s="601"/>
      <c r="Q50" s="601"/>
      <c r="R50" s="601"/>
      <c r="S50" s="601"/>
      <c r="T50" s="602"/>
      <c r="U50" s="581" t="s">
        <v>170</v>
      </c>
      <c r="V50" s="582"/>
      <c r="W50" s="579"/>
      <c r="X50" s="580"/>
      <c r="Y50" s="285" t="str">
        <f>IF(AND($W50=Y$14, OR(Y$14&lt;='A | Basisdaten'!$X$12, 'A | Basisdaten'!$X$12="")), "t", "")</f>
        <v/>
      </c>
      <c r="Z50" s="286" t="str">
        <f>IF(AND($W50=Z$14, OR(Z$14&lt;='A | Basisdaten'!$X$12, 'A | Basisdaten'!$X$12="")), "t", "")</f>
        <v/>
      </c>
      <c r="AA50" s="286" t="str">
        <f>IF(AND($W50=AA$14, OR(AA$14&lt;='A | Basisdaten'!$X$12, 'A | Basisdaten'!$X$12="")), "t", "")</f>
        <v/>
      </c>
      <c r="AB50" s="286" t="str">
        <f>IF(AND($W50=AB$14, OR(AB$14&lt;='A | Basisdaten'!$X$12, 'A | Basisdaten'!$X$12="")), "t", "")</f>
        <v/>
      </c>
      <c r="AC50" s="286" t="str">
        <f>IF(AND($W50=AC$14, OR(AC$14&lt;='A | Basisdaten'!$X$12, 'A | Basisdaten'!$X$12="")), "t", "")</f>
        <v/>
      </c>
      <c r="AD50" s="286" t="str">
        <f>IF(AND($W50=AD$14, OR(AD$14&lt;='A | Basisdaten'!$X$12, 'A | Basisdaten'!$X$12="")), "t", "")</f>
        <v/>
      </c>
      <c r="AE50" s="286" t="str">
        <f>IF(AND($W50=AE$14, OR(AE$14&lt;='A | Basisdaten'!$X$12, 'A | Basisdaten'!$X$12="")), "t", "")</f>
        <v/>
      </c>
      <c r="AF50" s="286" t="str">
        <f>IF(AND($W50=AF$14, OR(AF$14&lt;='A | Basisdaten'!$X$12, 'A | Basisdaten'!$X$12="")), "t", "")</f>
        <v/>
      </c>
      <c r="AG50" s="286" t="str">
        <f>IF(AND($W50=AG$14, OR(AG$14&lt;='A | Basisdaten'!$X$12, 'A | Basisdaten'!$X$12="")), "t", "")</f>
        <v/>
      </c>
      <c r="AH50" s="286" t="str">
        <f>IF(AND($W50=AH$14, OR(AH$14&lt;='A | Basisdaten'!$X$12, 'A | Basisdaten'!$X$12="")), "t", "")</f>
        <v/>
      </c>
      <c r="AI50" s="286" t="str">
        <f>IF(AND($W50=AI$14, OR(AI$14&lt;='A | Basisdaten'!$X$12, 'A | Basisdaten'!$X$12="")), "t", "")</f>
        <v/>
      </c>
      <c r="AJ50" s="286" t="str">
        <f>IF(AND($W50=AJ$14, OR(AJ$14&lt;='A | Basisdaten'!$X$12, 'A | Basisdaten'!$X$12="")), "t", "")</f>
        <v/>
      </c>
      <c r="AK50" s="286" t="str">
        <f>IF(AND($W50=AK$14, OR(AK$14&lt;='A | Basisdaten'!$X$12, 'A | Basisdaten'!$X$12="")), "t", "")</f>
        <v/>
      </c>
      <c r="AL50" s="286" t="str">
        <f>IF(AND($W50=AL$14, OR(AL$14&lt;='A | Basisdaten'!$X$12, 'A | Basisdaten'!$X$12="")), "t", "")</f>
        <v/>
      </c>
      <c r="AM50" s="286" t="str">
        <f>IF(AND($W50=AM$14, OR(AM$14&lt;='A | Basisdaten'!$X$12, 'A | Basisdaten'!$X$12="")), "t", "")</f>
        <v/>
      </c>
      <c r="AN50" s="286" t="str">
        <f>IF(AND($W50=AN$14, OR(AN$14&lt;='A | Basisdaten'!$X$12, 'A | Basisdaten'!$X$12="")), "t", "")</f>
        <v/>
      </c>
      <c r="AO50" s="286" t="str">
        <f>IF(AND($W50=AO$14, OR(AO$14&lt;='A | Basisdaten'!$X$12, 'A | Basisdaten'!$X$12="")), "t", "")</f>
        <v/>
      </c>
      <c r="AP50" s="288" t="str">
        <f>IF(AND($W50=AP$14, OR(AP$14&lt;='A | Basisdaten'!$X$12, 'A | Basisdaten'!$X$12="")), "t", "")</f>
        <v/>
      </c>
      <c r="AQ50" s="288" t="str">
        <f>IF(AND($W50=AQ$14, OR(AQ$14&lt;='A | Basisdaten'!$X$12, 'A | Basisdaten'!$X$12="")), "t", "")</f>
        <v/>
      </c>
      <c r="AR50" s="288" t="str">
        <f>IF(AND($W50=AR$14, OR(AR$14&lt;='A | Basisdaten'!$X$12, 'A | Basisdaten'!$X$12="")), "t", "")</f>
        <v/>
      </c>
      <c r="AS50" s="288" t="str">
        <f>IF(AND($W50=AS$14, OR(AS$14&lt;='A | Basisdaten'!$X$12, 'A | Basisdaten'!$X$12="")), "t", "")</f>
        <v/>
      </c>
      <c r="AT50" s="288" t="str">
        <f>IF(AND($W50=AT$14, OR(AT$14&lt;='A | Basisdaten'!$X$12, 'A | Basisdaten'!$X$12="")), "t", "")</f>
        <v/>
      </c>
      <c r="AU50" s="288" t="str">
        <f>IF(AND($W50=AU$14, OR(AU$14&lt;='A | Basisdaten'!$X$12, 'A | Basisdaten'!$X$12="")), "t", "")</f>
        <v/>
      </c>
      <c r="AV50" s="289" t="str">
        <f>IF(AND($W50=AV$14, OR(AV$14&lt;='A | Basisdaten'!$X$12, 'A | Basisdaten'!$X$12="")), "t", "")</f>
        <v/>
      </c>
      <c r="AY50" s="240"/>
      <c r="BB50" s="9" t="str">
        <f>IF(G50="", "OK", IF(W50="", "NICHT OK", "OK"))</f>
        <v>OK</v>
      </c>
    </row>
    <row r="51" spans="2:54" s="9" customFormat="1" ht="15" customHeight="1" x14ac:dyDescent="0.25">
      <c r="C51" s="279">
        <f>MAX($C$10:C50)+1</f>
        <v>26</v>
      </c>
      <c r="D51" s="567">
        <v>7</v>
      </c>
      <c r="E51" s="570" t="s">
        <v>289</v>
      </c>
      <c r="F51" s="571"/>
      <c r="G51" s="571"/>
      <c r="H51" s="571"/>
      <c r="I51" s="571"/>
      <c r="J51" s="571"/>
      <c r="K51" s="571"/>
      <c r="L51" s="571"/>
      <c r="M51" s="571"/>
      <c r="N51" s="571"/>
      <c r="O51" s="571"/>
      <c r="P51" s="571"/>
      <c r="Q51" s="571"/>
      <c r="R51" s="571"/>
      <c r="S51" s="571"/>
      <c r="T51" s="572"/>
      <c r="U51" s="573"/>
      <c r="V51" s="574"/>
      <c r="W51" s="574"/>
      <c r="X51" s="575"/>
      <c r="Y51" s="172"/>
      <c r="Z51" s="173"/>
      <c r="AA51" s="173"/>
      <c r="AB51" s="173"/>
      <c r="AC51" s="173"/>
      <c r="AD51" s="173"/>
      <c r="AE51" s="173"/>
      <c r="AF51" s="173"/>
      <c r="AG51" s="173"/>
      <c r="AH51" s="173"/>
      <c r="AI51" s="173"/>
      <c r="AJ51" s="173"/>
      <c r="AK51" s="173"/>
      <c r="AL51" s="173"/>
      <c r="AM51" s="173"/>
      <c r="AN51" s="173"/>
      <c r="AO51" s="173"/>
      <c r="AP51" s="174"/>
      <c r="AQ51" s="174"/>
      <c r="AR51" s="174"/>
      <c r="AS51" s="174"/>
      <c r="AT51" s="174"/>
      <c r="AU51" s="174"/>
      <c r="AV51" s="175"/>
      <c r="AY51" s="240" t="s">
        <v>425</v>
      </c>
      <c r="BB51" s="9" t="str">
        <f>IF(AND(U51="",W51=""),"OK",IF(OR(U51="",W51=""),"NICHT OK","OK"))</f>
        <v>OK</v>
      </c>
    </row>
    <row r="52" spans="2:54" s="9" customFormat="1" ht="15" customHeight="1" x14ac:dyDescent="0.25">
      <c r="C52" s="279">
        <f>MAX($C$10:C51)+1</f>
        <v>27</v>
      </c>
      <c r="D52" s="568"/>
      <c r="E52" s="593" t="s">
        <v>186</v>
      </c>
      <c r="F52" s="594"/>
      <c r="G52" s="617"/>
      <c r="H52" s="617"/>
      <c r="I52" s="617"/>
      <c r="J52" s="617"/>
      <c r="K52" s="617"/>
      <c r="L52" s="617"/>
      <c r="M52" s="617"/>
      <c r="N52" s="617"/>
      <c r="O52" s="617"/>
      <c r="P52" s="617"/>
      <c r="Q52" s="617"/>
      <c r="R52" s="617"/>
      <c r="S52" s="617"/>
      <c r="T52" s="618"/>
      <c r="U52" s="585" t="s">
        <v>170</v>
      </c>
      <c r="V52" s="586"/>
      <c r="W52" s="583"/>
      <c r="X52" s="584"/>
      <c r="Y52" s="280" t="str">
        <f>IF(AND($W52=Y$14, OR(Y$14&lt;='A | Basisdaten'!$X$12, 'A | Basisdaten'!$X$12="")), "t", "")</f>
        <v/>
      </c>
      <c r="Z52" s="281" t="str">
        <f>IF(AND($W52=Z$14, OR(Z$14&lt;='A | Basisdaten'!$X$12, 'A | Basisdaten'!$X$12="")), "t", "")</f>
        <v/>
      </c>
      <c r="AA52" s="281" t="str">
        <f>IF(AND($W52=AA$14, OR(AA$14&lt;='A | Basisdaten'!$X$12, 'A | Basisdaten'!$X$12="")), "t", "")</f>
        <v/>
      </c>
      <c r="AB52" s="281" t="str">
        <f>IF(AND($W52=AB$14, OR(AB$14&lt;='A | Basisdaten'!$X$12, 'A | Basisdaten'!$X$12="")), "t", "")</f>
        <v/>
      </c>
      <c r="AC52" s="281" t="str">
        <f>IF(AND($W52=AC$14, OR(AC$14&lt;='A | Basisdaten'!$X$12, 'A | Basisdaten'!$X$12="")), "t", "")</f>
        <v/>
      </c>
      <c r="AD52" s="281" t="str">
        <f>IF(AND($W52=AD$14, OR(AD$14&lt;='A | Basisdaten'!$X$12, 'A | Basisdaten'!$X$12="")), "t", "")</f>
        <v/>
      </c>
      <c r="AE52" s="281" t="str">
        <f>IF(AND($W52=AE$14, OR(AE$14&lt;='A | Basisdaten'!$X$12, 'A | Basisdaten'!$X$12="")), "t", "")</f>
        <v/>
      </c>
      <c r="AF52" s="281" t="str">
        <f>IF(AND($W52=AF$14, OR(AF$14&lt;='A | Basisdaten'!$X$12, 'A | Basisdaten'!$X$12="")), "t", "")</f>
        <v/>
      </c>
      <c r="AG52" s="281" t="str">
        <f>IF(AND($W52=AG$14, OR(AG$14&lt;='A | Basisdaten'!$X$12, 'A | Basisdaten'!$X$12="")), "t", "")</f>
        <v/>
      </c>
      <c r="AH52" s="281" t="str">
        <f>IF(AND($W52=AH$14, OR(AH$14&lt;='A | Basisdaten'!$X$12, 'A | Basisdaten'!$X$12="")), "t", "")</f>
        <v/>
      </c>
      <c r="AI52" s="281" t="str">
        <f>IF(AND($W52=AI$14, OR(AI$14&lt;='A | Basisdaten'!$X$12, 'A | Basisdaten'!$X$12="")), "t", "")</f>
        <v/>
      </c>
      <c r="AJ52" s="281" t="str">
        <f>IF(AND($W52=AJ$14, OR(AJ$14&lt;='A | Basisdaten'!$X$12, 'A | Basisdaten'!$X$12="")), "t", "")</f>
        <v/>
      </c>
      <c r="AK52" s="281" t="str">
        <f>IF(AND($W52=AK$14, OR(AK$14&lt;='A | Basisdaten'!$X$12, 'A | Basisdaten'!$X$12="")), "t", "")</f>
        <v/>
      </c>
      <c r="AL52" s="281" t="str">
        <f>IF(AND($W52=AL$14, OR(AL$14&lt;='A | Basisdaten'!$X$12, 'A | Basisdaten'!$X$12="")), "t", "")</f>
        <v/>
      </c>
      <c r="AM52" s="281" t="str">
        <f>IF(AND($W52=AM$14, OR(AM$14&lt;='A | Basisdaten'!$X$12, 'A | Basisdaten'!$X$12="")), "t", "")</f>
        <v/>
      </c>
      <c r="AN52" s="281" t="str">
        <f>IF(AND($W52=AN$14, OR(AN$14&lt;='A | Basisdaten'!$X$12, 'A | Basisdaten'!$X$12="")), "t", "")</f>
        <v/>
      </c>
      <c r="AO52" s="281" t="str">
        <f>IF(AND($W52=AO$14, OR(AO$14&lt;='A | Basisdaten'!$X$12, 'A | Basisdaten'!$X$12="")), "t", "")</f>
        <v/>
      </c>
      <c r="AP52" s="283" t="str">
        <f>IF(AND($W52=AP$14, OR(AP$14&lt;='A | Basisdaten'!$X$12, 'A | Basisdaten'!$X$12="")), "t", "")</f>
        <v/>
      </c>
      <c r="AQ52" s="283" t="str">
        <f>IF(AND($W52=AQ$14, OR(AQ$14&lt;='A | Basisdaten'!$X$12, 'A | Basisdaten'!$X$12="")), "t", "")</f>
        <v/>
      </c>
      <c r="AR52" s="283" t="str">
        <f>IF(AND($W52=AR$14, OR(AR$14&lt;='A | Basisdaten'!$X$12, 'A | Basisdaten'!$X$12="")), "t", "")</f>
        <v/>
      </c>
      <c r="AS52" s="283" t="str">
        <f>IF(AND($W52=AS$14, OR(AS$14&lt;='A | Basisdaten'!$X$12, 'A | Basisdaten'!$X$12="")), "t", "")</f>
        <v/>
      </c>
      <c r="AT52" s="283" t="str">
        <f>IF(AND($W52=AT$14, OR(AT$14&lt;='A | Basisdaten'!$X$12, 'A | Basisdaten'!$X$12="")), "t", "")</f>
        <v/>
      </c>
      <c r="AU52" s="283" t="str">
        <f>IF(AND($W52=AU$14, OR(AU$14&lt;='A | Basisdaten'!$X$12, 'A | Basisdaten'!$X$12="")), "t", "")</f>
        <v/>
      </c>
      <c r="AV52" s="284" t="str">
        <f>IF(AND($W52=AV$14, OR(AV$14&lt;='A | Basisdaten'!$X$12, 'A | Basisdaten'!$X$12="")), "t", "")</f>
        <v/>
      </c>
      <c r="AY52" s="239"/>
      <c r="BB52" s="9" t="str">
        <f t="shared" ref="BB52:BB56" si="3">IF(G52="", "OK", IF(W52="", "NICHT OK", "OK"))</f>
        <v>OK</v>
      </c>
    </row>
    <row r="53" spans="2:54" s="9" customFormat="1" ht="15" customHeight="1" x14ac:dyDescent="0.25">
      <c r="C53" s="279">
        <f>MAX($C$10:C50)+1</f>
        <v>26</v>
      </c>
      <c r="D53" s="568"/>
      <c r="E53" s="587" t="s">
        <v>187</v>
      </c>
      <c r="F53" s="588"/>
      <c r="G53" s="589"/>
      <c r="H53" s="589"/>
      <c r="I53" s="589"/>
      <c r="J53" s="589"/>
      <c r="K53" s="589"/>
      <c r="L53" s="589"/>
      <c r="M53" s="589"/>
      <c r="N53" s="589"/>
      <c r="O53" s="589"/>
      <c r="P53" s="589"/>
      <c r="Q53" s="589"/>
      <c r="R53" s="589"/>
      <c r="S53" s="589"/>
      <c r="T53" s="590"/>
      <c r="U53" s="577" t="s">
        <v>170</v>
      </c>
      <c r="V53" s="578"/>
      <c r="W53" s="472"/>
      <c r="X53" s="576"/>
      <c r="Y53" s="280" t="str">
        <f>IF(AND($W53=Y$14, OR(Y$14&lt;='A | Basisdaten'!$X$12, 'A | Basisdaten'!$X$12="")), "t", "")</f>
        <v/>
      </c>
      <c r="Z53" s="281" t="str">
        <f>IF(AND($W53=Z$14, OR(Z$14&lt;='A | Basisdaten'!$X$12, 'A | Basisdaten'!$X$12="")), "t", "")</f>
        <v/>
      </c>
      <c r="AA53" s="281" t="str">
        <f>IF(AND($W53=AA$14, OR(AA$14&lt;='A | Basisdaten'!$X$12, 'A | Basisdaten'!$X$12="")), "t", "")</f>
        <v/>
      </c>
      <c r="AB53" s="281" t="str">
        <f>IF(AND($W53=AB$14, OR(AB$14&lt;='A | Basisdaten'!$X$12, 'A | Basisdaten'!$X$12="")), "t", "")</f>
        <v/>
      </c>
      <c r="AC53" s="281" t="str">
        <f>IF(AND($W53=AC$14, OR(AC$14&lt;='A | Basisdaten'!$X$12, 'A | Basisdaten'!$X$12="")), "t", "")</f>
        <v/>
      </c>
      <c r="AD53" s="281" t="str">
        <f>IF(AND($W53=AD$14, OR(AD$14&lt;='A | Basisdaten'!$X$12, 'A | Basisdaten'!$X$12="")), "t", "")</f>
        <v/>
      </c>
      <c r="AE53" s="281" t="str">
        <f>IF(AND($W53=AE$14, OR(AE$14&lt;='A | Basisdaten'!$X$12, 'A | Basisdaten'!$X$12="")), "t", "")</f>
        <v/>
      </c>
      <c r="AF53" s="281" t="str">
        <f>IF(AND($W53=AF$14, OR(AF$14&lt;='A | Basisdaten'!$X$12, 'A | Basisdaten'!$X$12="")), "t", "")</f>
        <v/>
      </c>
      <c r="AG53" s="281" t="str">
        <f>IF(AND($W53=AG$14, OR(AG$14&lt;='A | Basisdaten'!$X$12, 'A | Basisdaten'!$X$12="")), "t", "")</f>
        <v/>
      </c>
      <c r="AH53" s="281" t="str">
        <f>IF(AND($W53=AH$14, OR(AH$14&lt;='A | Basisdaten'!$X$12, 'A | Basisdaten'!$X$12="")), "t", "")</f>
        <v/>
      </c>
      <c r="AI53" s="281" t="str">
        <f>IF(AND($W53=AI$14, OR(AI$14&lt;='A | Basisdaten'!$X$12, 'A | Basisdaten'!$X$12="")), "t", "")</f>
        <v/>
      </c>
      <c r="AJ53" s="281" t="str">
        <f>IF(AND($W53=AJ$14, OR(AJ$14&lt;='A | Basisdaten'!$X$12, 'A | Basisdaten'!$X$12="")), "t", "")</f>
        <v/>
      </c>
      <c r="AK53" s="281" t="str">
        <f>IF(AND($W53=AK$14, OR(AK$14&lt;='A | Basisdaten'!$X$12, 'A | Basisdaten'!$X$12="")), "t", "")</f>
        <v/>
      </c>
      <c r="AL53" s="281" t="str">
        <f>IF(AND($W53=AL$14, OR(AL$14&lt;='A | Basisdaten'!$X$12, 'A | Basisdaten'!$X$12="")), "t", "")</f>
        <v/>
      </c>
      <c r="AM53" s="281" t="str">
        <f>IF(AND($W53=AM$14, OR(AM$14&lt;='A | Basisdaten'!$X$12, 'A | Basisdaten'!$X$12="")), "t", "")</f>
        <v/>
      </c>
      <c r="AN53" s="281" t="str">
        <f>IF(AND($W53=AN$14, OR(AN$14&lt;='A | Basisdaten'!$X$12, 'A | Basisdaten'!$X$12="")), "t", "")</f>
        <v/>
      </c>
      <c r="AO53" s="281" t="str">
        <f>IF(AND($W53=AO$14, OR(AO$14&lt;='A | Basisdaten'!$X$12, 'A | Basisdaten'!$X$12="")), "t", "")</f>
        <v/>
      </c>
      <c r="AP53" s="283" t="str">
        <f>IF(AND($W53=AP$14, OR(AP$14&lt;='A | Basisdaten'!$X$12, 'A | Basisdaten'!$X$12="")), "t", "")</f>
        <v/>
      </c>
      <c r="AQ53" s="283" t="str">
        <f>IF(AND($W53=AQ$14, OR(AQ$14&lt;='A | Basisdaten'!$X$12, 'A | Basisdaten'!$X$12="")), "t", "")</f>
        <v/>
      </c>
      <c r="AR53" s="283" t="str">
        <f>IF(AND($W53=AR$14, OR(AR$14&lt;='A | Basisdaten'!$X$12, 'A | Basisdaten'!$X$12="")), "t", "")</f>
        <v/>
      </c>
      <c r="AS53" s="283" t="str">
        <f>IF(AND($W53=AS$14, OR(AS$14&lt;='A | Basisdaten'!$X$12, 'A | Basisdaten'!$X$12="")), "t", "")</f>
        <v/>
      </c>
      <c r="AT53" s="283" t="str">
        <f>IF(AND($W53=AT$14, OR(AT$14&lt;='A | Basisdaten'!$X$12, 'A | Basisdaten'!$X$12="")), "t", "")</f>
        <v/>
      </c>
      <c r="AU53" s="283" t="str">
        <f>IF(AND($W53=AU$14, OR(AU$14&lt;='A | Basisdaten'!$X$12, 'A | Basisdaten'!$X$12="")), "t", "")</f>
        <v/>
      </c>
      <c r="AV53" s="284" t="str">
        <f>IF(AND($W53=AV$14, OR(AV$14&lt;='A | Basisdaten'!$X$12, 'A | Basisdaten'!$X$12="")), "t", "")</f>
        <v/>
      </c>
      <c r="AY53" s="239"/>
      <c r="BB53" s="9" t="str">
        <f t="shared" si="3"/>
        <v>OK</v>
      </c>
    </row>
    <row r="54" spans="2:54" s="9" customFormat="1" ht="15" customHeight="1" x14ac:dyDescent="0.25">
      <c r="C54" s="279">
        <f>MAX($C$10:C51)+1</f>
        <v>27</v>
      </c>
      <c r="D54" s="568"/>
      <c r="E54" s="587" t="s">
        <v>188</v>
      </c>
      <c r="F54" s="588"/>
      <c r="G54" s="589"/>
      <c r="H54" s="589"/>
      <c r="I54" s="589"/>
      <c r="J54" s="589"/>
      <c r="K54" s="589"/>
      <c r="L54" s="589"/>
      <c r="M54" s="589"/>
      <c r="N54" s="589"/>
      <c r="O54" s="589"/>
      <c r="P54" s="589"/>
      <c r="Q54" s="589"/>
      <c r="R54" s="589"/>
      <c r="S54" s="589"/>
      <c r="T54" s="590"/>
      <c r="U54" s="577" t="s">
        <v>170</v>
      </c>
      <c r="V54" s="578"/>
      <c r="W54" s="472"/>
      <c r="X54" s="576"/>
      <c r="Y54" s="280" t="str">
        <f>IF(AND($W54=Y$14, OR(Y$14&lt;='A | Basisdaten'!$X$12, 'A | Basisdaten'!$X$12="")), "t", "")</f>
        <v/>
      </c>
      <c r="Z54" s="281" t="str">
        <f>IF(AND($W54=Z$14, OR(Z$14&lt;='A | Basisdaten'!$X$12, 'A | Basisdaten'!$X$12="")), "t", "")</f>
        <v/>
      </c>
      <c r="AA54" s="281" t="str">
        <f>IF(AND($W54=AA$14, OR(AA$14&lt;='A | Basisdaten'!$X$12, 'A | Basisdaten'!$X$12="")), "t", "")</f>
        <v/>
      </c>
      <c r="AB54" s="281" t="str">
        <f>IF(AND($W54=AB$14, OR(AB$14&lt;='A | Basisdaten'!$X$12, 'A | Basisdaten'!$X$12="")), "t", "")</f>
        <v/>
      </c>
      <c r="AC54" s="281" t="str">
        <f>IF(AND($W54=AC$14, OR(AC$14&lt;='A | Basisdaten'!$X$12, 'A | Basisdaten'!$X$12="")), "t", "")</f>
        <v/>
      </c>
      <c r="AD54" s="281" t="str">
        <f>IF(AND($W54=AD$14, OR(AD$14&lt;='A | Basisdaten'!$X$12, 'A | Basisdaten'!$X$12="")), "t", "")</f>
        <v/>
      </c>
      <c r="AE54" s="281" t="str">
        <f>IF(AND($W54=AE$14, OR(AE$14&lt;='A | Basisdaten'!$X$12, 'A | Basisdaten'!$X$12="")), "t", "")</f>
        <v/>
      </c>
      <c r="AF54" s="281" t="str">
        <f>IF(AND($W54=AF$14, OR(AF$14&lt;='A | Basisdaten'!$X$12, 'A | Basisdaten'!$X$12="")), "t", "")</f>
        <v/>
      </c>
      <c r="AG54" s="281" t="str">
        <f>IF(AND($W54=AG$14, OR(AG$14&lt;='A | Basisdaten'!$X$12, 'A | Basisdaten'!$X$12="")), "t", "")</f>
        <v/>
      </c>
      <c r="AH54" s="281" t="str">
        <f>IF(AND($W54=AH$14, OR(AH$14&lt;='A | Basisdaten'!$X$12, 'A | Basisdaten'!$X$12="")), "t", "")</f>
        <v/>
      </c>
      <c r="AI54" s="281" t="str">
        <f>IF(AND($W54=AI$14, OR(AI$14&lt;='A | Basisdaten'!$X$12, 'A | Basisdaten'!$X$12="")), "t", "")</f>
        <v/>
      </c>
      <c r="AJ54" s="281" t="str">
        <f>IF(AND($W54=AJ$14, OR(AJ$14&lt;='A | Basisdaten'!$X$12, 'A | Basisdaten'!$X$12="")), "t", "")</f>
        <v/>
      </c>
      <c r="AK54" s="281" t="str">
        <f>IF(AND($W54=AK$14, OR(AK$14&lt;='A | Basisdaten'!$X$12, 'A | Basisdaten'!$X$12="")), "t", "")</f>
        <v/>
      </c>
      <c r="AL54" s="281" t="str">
        <f>IF(AND($W54=AL$14, OR(AL$14&lt;='A | Basisdaten'!$X$12, 'A | Basisdaten'!$X$12="")), "t", "")</f>
        <v/>
      </c>
      <c r="AM54" s="281" t="str">
        <f>IF(AND($W54=AM$14, OR(AM$14&lt;='A | Basisdaten'!$X$12, 'A | Basisdaten'!$X$12="")), "t", "")</f>
        <v/>
      </c>
      <c r="AN54" s="281" t="str">
        <f>IF(AND($W54=AN$14, OR(AN$14&lt;='A | Basisdaten'!$X$12, 'A | Basisdaten'!$X$12="")), "t", "")</f>
        <v/>
      </c>
      <c r="AO54" s="281" t="str">
        <f>IF(AND($W54=AO$14, OR(AO$14&lt;='A | Basisdaten'!$X$12, 'A | Basisdaten'!$X$12="")), "t", "")</f>
        <v/>
      </c>
      <c r="AP54" s="283" t="str">
        <f>IF(AND($W54=AP$14, OR(AP$14&lt;='A | Basisdaten'!$X$12, 'A | Basisdaten'!$X$12="")), "t", "")</f>
        <v/>
      </c>
      <c r="AQ54" s="283" t="str">
        <f>IF(AND($W54=AQ$14, OR(AQ$14&lt;='A | Basisdaten'!$X$12, 'A | Basisdaten'!$X$12="")), "t", "")</f>
        <v/>
      </c>
      <c r="AR54" s="283" t="str">
        <f>IF(AND($W54=AR$14, OR(AR$14&lt;='A | Basisdaten'!$X$12, 'A | Basisdaten'!$X$12="")), "t", "")</f>
        <v/>
      </c>
      <c r="AS54" s="283" t="str">
        <f>IF(AND($W54=AS$14, OR(AS$14&lt;='A | Basisdaten'!$X$12, 'A | Basisdaten'!$X$12="")), "t", "")</f>
        <v/>
      </c>
      <c r="AT54" s="283" t="str">
        <f>IF(AND($W54=AT$14, OR(AT$14&lt;='A | Basisdaten'!$X$12, 'A | Basisdaten'!$X$12="")), "t", "")</f>
        <v/>
      </c>
      <c r="AU54" s="283" t="str">
        <f>IF(AND($W54=AU$14, OR(AU$14&lt;='A | Basisdaten'!$X$12, 'A | Basisdaten'!$X$12="")), "t", "")</f>
        <v/>
      </c>
      <c r="AV54" s="284" t="str">
        <f>IF(AND($W54=AV$14, OR(AV$14&lt;='A | Basisdaten'!$X$12, 'A | Basisdaten'!$X$12="")), "t", "")</f>
        <v/>
      </c>
      <c r="AY54" s="239"/>
      <c r="BB54" s="9" t="str">
        <f t="shared" ref="BB54" si="4">IF(G54="", "OK", IF(W54="", "NICHT OK", "OK"))</f>
        <v>OK</v>
      </c>
    </row>
    <row r="55" spans="2:54" s="9" customFormat="1" ht="15" customHeight="1" x14ac:dyDescent="0.25">
      <c r="C55" s="279">
        <f>MAX($C$10:C52)+1</f>
        <v>28</v>
      </c>
      <c r="D55" s="568"/>
      <c r="E55" s="587" t="s">
        <v>385</v>
      </c>
      <c r="F55" s="588"/>
      <c r="G55" s="589"/>
      <c r="H55" s="589"/>
      <c r="I55" s="589"/>
      <c r="J55" s="589"/>
      <c r="K55" s="589"/>
      <c r="L55" s="589"/>
      <c r="M55" s="589"/>
      <c r="N55" s="589"/>
      <c r="O55" s="589"/>
      <c r="P55" s="589"/>
      <c r="Q55" s="589"/>
      <c r="R55" s="589"/>
      <c r="S55" s="589"/>
      <c r="T55" s="590"/>
      <c r="U55" s="577" t="s">
        <v>170</v>
      </c>
      <c r="V55" s="578"/>
      <c r="W55" s="472"/>
      <c r="X55" s="576"/>
      <c r="Y55" s="280" t="str">
        <f>IF(AND($W55=Y$14, OR(Y$14&lt;='A | Basisdaten'!$X$12, 'A | Basisdaten'!$X$12="")), "t", "")</f>
        <v/>
      </c>
      <c r="Z55" s="281" t="str">
        <f>IF(AND($W55=Z$14, OR(Z$14&lt;='A | Basisdaten'!$X$12, 'A | Basisdaten'!$X$12="")), "t", "")</f>
        <v/>
      </c>
      <c r="AA55" s="281" t="str">
        <f>IF(AND($W55=AA$14, OR(AA$14&lt;='A | Basisdaten'!$X$12, 'A | Basisdaten'!$X$12="")), "t", "")</f>
        <v/>
      </c>
      <c r="AB55" s="281" t="str">
        <f>IF(AND($W55=AB$14, OR(AB$14&lt;='A | Basisdaten'!$X$12, 'A | Basisdaten'!$X$12="")), "t", "")</f>
        <v/>
      </c>
      <c r="AC55" s="281" t="str">
        <f>IF(AND($W55=AC$14, OR(AC$14&lt;='A | Basisdaten'!$X$12, 'A | Basisdaten'!$X$12="")), "t", "")</f>
        <v/>
      </c>
      <c r="AD55" s="281" t="str">
        <f>IF(AND($W55=AD$14, OR(AD$14&lt;='A | Basisdaten'!$X$12, 'A | Basisdaten'!$X$12="")), "t", "")</f>
        <v/>
      </c>
      <c r="AE55" s="281" t="str">
        <f>IF(AND($W55=AE$14, OR(AE$14&lt;='A | Basisdaten'!$X$12, 'A | Basisdaten'!$X$12="")), "t", "")</f>
        <v/>
      </c>
      <c r="AF55" s="281" t="str">
        <f>IF(AND($W55=AF$14, OR(AF$14&lt;='A | Basisdaten'!$X$12, 'A | Basisdaten'!$X$12="")), "t", "")</f>
        <v/>
      </c>
      <c r="AG55" s="281" t="str">
        <f>IF(AND($W55=AG$14, OR(AG$14&lt;='A | Basisdaten'!$X$12, 'A | Basisdaten'!$X$12="")), "t", "")</f>
        <v/>
      </c>
      <c r="AH55" s="281" t="str">
        <f>IF(AND($W55=AH$14, OR(AH$14&lt;='A | Basisdaten'!$X$12, 'A | Basisdaten'!$X$12="")), "t", "")</f>
        <v/>
      </c>
      <c r="AI55" s="281" t="str">
        <f>IF(AND($W55=AI$14, OR(AI$14&lt;='A | Basisdaten'!$X$12, 'A | Basisdaten'!$X$12="")), "t", "")</f>
        <v/>
      </c>
      <c r="AJ55" s="281" t="str">
        <f>IF(AND($W55=AJ$14, OR(AJ$14&lt;='A | Basisdaten'!$X$12, 'A | Basisdaten'!$X$12="")), "t", "")</f>
        <v/>
      </c>
      <c r="AK55" s="281" t="str">
        <f>IF(AND($W55=AK$14, OR(AK$14&lt;='A | Basisdaten'!$X$12, 'A | Basisdaten'!$X$12="")), "t", "")</f>
        <v/>
      </c>
      <c r="AL55" s="281" t="str">
        <f>IF(AND($W55=AL$14, OR(AL$14&lt;='A | Basisdaten'!$X$12, 'A | Basisdaten'!$X$12="")), "t", "")</f>
        <v/>
      </c>
      <c r="AM55" s="281" t="str">
        <f>IF(AND($W55=AM$14, OR(AM$14&lt;='A | Basisdaten'!$X$12, 'A | Basisdaten'!$X$12="")), "t", "")</f>
        <v/>
      </c>
      <c r="AN55" s="281" t="str">
        <f>IF(AND($W55=AN$14, OR(AN$14&lt;='A | Basisdaten'!$X$12, 'A | Basisdaten'!$X$12="")), "t", "")</f>
        <v/>
      </c>
      <c r="AO55" s="281" t="str">
        <f>IF(AND($W55=AO$14, OR(AO$14&lt;='A | Basisdaten'!$X$12, 'A | Basisdaten'!$X$12="")), "t", "")</f>
        <v/>
      </c>
      <c r="AP55" s="283" t="str">
        <f>IF(AND($W55=AP$14, OR(AP$14&lt;='A | Basisdaten'!$X$12, 'A | Basisdaten'!$X$12="")), "t", "")</f>
        <v/>
      </c>
      <c r="AQ55" s="283" t="str">
        <f>IF(AND($W55=AQ$14, OR(AQ$14&lt;='A | Basisdaten'!$X$12, 'A | Basisdaten'!$X$12="")), "t", "")</f>
        <v/>
      </c>
      <c r="AR55" s="283" t="str">
        <f>IF(AND($W55=AR$14, OR(AR$14&lt;='A | Basisdaten'!$X$12, 'A | Basisdaten'!$X$12="")), "t", "")</f>
        <v/>
      </c>
      <c r="AS55" s="283" t="str">
        <f>IF(AND($W55=AS$14, OR(AS$14&lt;='A | Basisdaten'!$X$12, 'A | Basisdaten'!$X$12="")), "t", "")</f>
        <v/>
      </c>
      <c r="AT55" s="283" t="str">
        <f>IF(AND($W55=AT$14, OR(AT$14&lt;='A | Basisdaten'!$X$12, 'A | Basisdaten'!$X$12="")), "t", "")</f>
        <v/>
      </c>
      <c r="AU55" s="283" t="str">
        <f>IF(AND($W55=AU$14, OR(AU$14&lt;='A | Basisdaten'!$X$12, 'A | Basisdaten'!$X$12="")), "t", "")</f>
        <v/>
      </c>
      <c r="AV55" s="284" t="str">
        <f>IF(AND($W55=AV$14, OR(AV$14&lt;='A | Basisdaten'!$X$12, 'A | Basisdaten'!$X$12="")), "t", "")</f>
        <v/>
      </c>
      <c r="AY55" s="239"/>
      <c r="BB55" s="9" t="str">
        <f t="shared" si="3"/>
        <v>OK</v>
      </c>
    </row>
    <row r="56" spans="2:54" s="9" customFormat="1" ht="15" customHeight="1" thickBot="1" x14ac:dyDescent="0.3">
      <c r="C56" s="279">
        <f>MAX($C$10:C55)+1</f>
        <v>29</v>
      </c>
      <c r="D56" s="569"/>
      <c r="E56" s="591" t="s">
        <v>386</v>
      </c>
      <c r="F56" s="592"/>
      <c r="G56" s="601"/>
      <c r="H56" s="601"/>
      <c r="I56" s="601"/>
      <c r="J56" s="601"/>
      <c r="K56" s="601"/>
      <c r="L56" s="601"/>
      <c r="M56" s="601"/>
      <c r="N56" s="601"/>
      <c r="O56" s="601"/>
      <c r="P56" s="601"/>
      <c r="Q56" s="601"/>
      <c r="R56" s="601"/>
      <c r="S56" s="601"/>
      <c r="T56" s="602"/>
      <c r="U56" s="581" t="s">
        <v>170</v>
      </c>
      <c r="V56" s="582"/>
      <c r="W56" s="579"/>
      <c r="X56" s="580"/>
      <c r="Y56" s="285" t="str">
        <f>IF(AND($W56=Y$14, OR(Y$14&lt;='A | Basisdaten'!$X$12, 'A | Basisdaten'!$X$12="")), "t", "")</f>
        <v/>
      </c>
      <c r="Z56" s="286" t="str">
        <f>IF(AND($W56=Z$14, OR(Z$14&lt;='A | Basisdaten'!$X$12, 'A | Basisdaten'!$X$12="")), "t", "")</f>
        <v/>
      </c>
      <c r="AA56" s="286" t="str">
        <f>IF(AND($W56=AA$14, OR(AA$14&lt;='A | Basisdaten'!$X$12, 'A | Basisdaten'!$X$12="")), "t", "")</f>
        <v/>
      </c>
      <c r="AB56" s="286" t="str">
        <f>IF(AND($W56=AB$14, OR(AB$14&lt;='A | Basisdaten'!$X$12, 'A | Basisdaten'!$X$12="")), "t", "")</f>
        <v/>
      </c>
      <c r="AC56" s="286" t="str">
        <f>IF(AND($W56=AC$14, OR(AC$14&lt;='A | Basisdaten'!$X$12, 'A | Basisdaten'!$X$12="")), "t", "")</f>
        <v/>
      </c>
      <c r="AD56" s="286" t="str">
        <f>IF(AND($W56=AD$14, OR(AD$14&lt;='A | Basisdaten'!$X$12, 'A | Basisdaten'!$X$12="")), "t", "")</f>
        <v/>
      </c>
      <c r="AE56" s="286" t="str">
        <f>IF(AND($W56=AE$14, OR(AE$14&lt;='A | Basisdaten'!$X$12, 'A | Basisdaten'!$X$12="")), "t", "")</f>
        <v/>
      </c>
      <c r="AF56" s="286" t="str">
        <f>IF(AND($W56=AF$14, OR(AF$14&lt;='A | Basisdaten'!$X$12, 'A | Basisdaten'!$X$12="")), "t", "")</f>
        <v/>
      </c>
      <c r="AG56" s="286" t="str">
        <f>IF(AND($W56=AG$14, OR(AG$14&lt;='A | Basisdaten'!$X$12, 'A | Basisdaten'!$X$12="")), "t", "")</f>
        <v/>
      </c>
      <c r="AH56" s="286" t="str">
        <f>IF(AND($W56=AH$14, OR(AH$14&lt;='A | Basisdaten'!$X$12, 'A | Basisdaten'!$X$12="")), "t", "")</f>
        <v/>
      </c>
      <c r="AI56" s="286" t="str">
        <f>IF(AND($W56=AI$14, OR(AI$14&lt;='A | Basisdaten'!$X$12, 'A | Basisdaten'!$X$12="")), "t", "")</f>
        <v/>
      </c>
      <c r="AJ56" s="286" t="str">
        <f>IF(AND($W56=AJ$14, OR(AJ$14&lt;='A | Basisdaten'!$X$12, 'A | Basisdaten'!$X$12="")), "t", "")</f>
        <v/>
      </c>
      <c r="AK56" s="286" t="str">
        <f>IF(AND($W56=AK$14, OR(AK$14&lt;='A | Basisdaten'!$X$12, 'A | Basisdaten'!$X$12="")), "t", "")</f>
        <v/>
      </c>
      <c r="AL56" s="286" t="str">
        <f>IF(AND($W56=AL$14, OR(AL$14&lt;='A | Basisdaten'!$X$12, 'A | Basisdaten'!$X$12="")), "t", "")</f>
        <v/>
      </c>
      <c r="AM56" s="286" t="str">
        <f>IF(AND($W56=AM$14, OR(AM$14&lt;='A | Basisdaten'!$X$12, 'A | Basisdaten'!$X$12="")), "t", "")</f>
        <v/>
      </c>
      <c r="AN56" s="286" t="str">
        <f>IF(AND($W56=AN$14, OR(AN$14&lt;='A | Basisdaten'!$X$12, 'A | Basisdaten'!$X$12="")), "t", "")</f>
        <v/>
      </c>
      <c r="AO56" s="286" t="str">
        <f>IF(AND($W56=AO$14, OR(AO$14&lt;='A | Basisdaten'!$X$12, 'A | Basisdaten'!$X$12="")), "t", "")</f>
        <v/>
      </c>
      <c r="AP56" s="288" t="str">
        <f>IF(AND($W56=AP$14, OR(AP$14&lt;='A | Basisdaten'!$X$12, 'A | Basisdaten'!$X$12="")), "t", "")</f>
        <v/>
      </c>
      <c r="AQ56" s="288" t="str">
        <f>IF(AND($W56=AQ$14, OR(AQ$14&lt;='A | Basisdaten'!$X$12, 'A | Basisdaten'!$X$12="")), "t", "")</f>
        <v/>
      </c>
      <c r="AR56" s="288" t="str">
        <f>IF(AND($W56=AR$14, OR(AR$14&lt;='A | Basisdaten'!$X$12, 'A | Basisdaten'!$X$12="")), "t", "")</f>
        <v/>
      </c>
      <c r="AS56" s="288" t="str">
        <f>IF(AND($W56=AS$14, OR(AS$14&lt;='A | Basisdaten'!$X$12, 'A | Basisdaten'!$X$12="")), "t", "")</f>
        <v/>
      </c>
      <c r="AT56" s="288" t="str">
        <f>IF(AND($W56=AT$14, OR(AT$14&lt;='A | Basisdaten'!$X$12, 'A | Basisdaten'!$X$12="")), "t", "")</f>
        <v/>
      </c>
      <c r="AU56" s="288" t="str">
        <f>IF(AND($W56=AU$14, OR(AU$14&lt;='A | Basisdaten'!$X$12, 'A | Basisdaten'!$X$12="")), "t", "")</f>
        <v/>
      </c>
      <c r="AV56" s="289" t="str">
        <f>IF(AND($W56=AV$14, OR(AV$14&lt;='A | Basisdaten'!$X$12, 'A | Basisdaten'!$X$12="")), "t", "")</f>
        <v/>
      </c>
      <c r="AY56" s="239"/>
      <c r="BB56" s="9" t="str">
        <f t="shared" si="3"/>
        <v>OK</v>
      </c>
    </row>
    <row r="57" spans="2:54" s="9" customFormat="1" ht="20.100000000000001" customHeight="1" x14ac:dyDescent="0.25">
      <c r="D57"/>
      <c r="E57"/>
      <c r="F57" s="8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Y57" s="239"/>
    </row>
    <row r="58" spans="2:54" customFormat="1" ht="19.5" thickBot="1" x14ac:dyDescent="0.3">
      <c r="B58" s="31"/>
      <c r="C58" s="40" t="s">
        <v>81</v>
      </c>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Y58" s="247"/>
    </row>
    <row r="59" spans="2:54" customFormat="1" ht="10.35" customHeight="1" x14ac:dyDescent="0.25">
      <c r="B59" s="31"/>
      <c r="C59" s="20"/>
      <c r="D59" s="21"/>
      <c r="I59" s="5"/>
      <c r="AY59" s="247"/>
    </row>
    <row r="60" spans="2:54" s="9" customFormat="1" ht="15" customHeight="1" x14ac:dyDescent="0.25">
      <c r="C60" s="13"/>
      <c r="D60" s="383" t="s">
        <v>82</v>
      </c>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Y60" s="239"/>
    </row>
    <row r="61" spans="2:54" s="9" customFormat="1" ht="90" customHeight="1" x14ac:dyDescent="0.25">
      <c r="C61" s="279">
        <f>MAX($C$10:C60)+1</f>
        <v>30</v>
      </c>
      <c r="D61" s="615"/>
      <c r="E61" s="616"/>
      <c r="F61" s="616"/>
      <c r="G61" s="616"/>
      <c r="H61" s="616"/>
      <c r="I61" s="616"/>
      <c r="J61" s="616"/>
      <c r="K61" s="616"/>
      <c r="L61" s="616"/>
      <c r="M61" s="616"/>
      <c r="N61" s="616"/>
      <c r="O61" s="616"/>
      <c r="P61" s="616"/>
      <c r="Q61" s="616"/>
      <c r="R61" s="616"/>
      <c r="S61" s="616"/>
      <c r="T61" s="616"/>
      <c r="U61" s="616"/>
      <c r="V61" s="616"/>
      <c r="W61" s="616"/>
      <c r="X61" s="616"/>
      <c r="Y61" s="616"/>
      <c r="Z61" s="616"/>
      <c r="AA61" s="616"/>
      <c r="AB61" s="616"/>
      <c r="AC61" s="616"/>
      <c r="AD61" s="616"/>
      <c r="AE61" s="616"/>
      <c r="AF61" s="616"/>
      <c r="AG61" s="616"/>
      <c r="AH61" s="616"/>
      <c r="AI61" s="616"/>
      <c r="AJ61" s="616"/>
      <c r="AK61" s="616"/>
      <c r="AL61" s="616"/>
      <c r="AM61" s="616"/>
      <c r="AN61" s="616"/>
      <c r="AO61" s="616"/>
      <c r="AP61" s="616"/>
      <c r="AQ61" s="616"/>
      <c r="AR61" s="616"/>
      <c r="AS61" s="616"/>
      <c r="AT61" s="616"/>
      <c r="AU61" s="616"/>
      <c r="AV61" s="616"/>
      <c r="AY61" s="252"/>
      <c r="BB61" s="9" t="s">
        <v>58</v>
      </c>
    </row>
    <row r="62" spans="2:54" s="9" customFormat="1" ht="15" customHeight="1" x14ac:dyDescent="0.25">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2:54" s="9" customFormat="1" ht="30" customHeight="1" x14ac:dyDescent="0.25">
      <c r="C63"/>
      <c r="D63" s="445" t="str">
        <f>IF(BB63="NICHT OK", "û", "ü")</f>
        <v>û</v>
      </c>
      <c r="E63" s="445"/>
      <c r="F63" s="445"/>
      <c r="G63" s="445"/>
      <c r="H63" s="445"/>
      <c r="I63" s="445"/>
      <c r="J63" s="445"/>
      <c r="K63" s="445"/>
      <c r="L63" s="445"/>
      <c r="M63" s="445"/>
      <c r="N63" s="445"/>
      <c r="O63" s="445"/>
      <c r="P63" s="445"/>
      <c r="Q63" s="446" t="str">
        <f>IF(BB63="NICHT OK", "Antragsseite ist noch nicht vollständig ausgefüllt", "Antragsseite ist vollständig ausgefüllt")</f>
        <v>Antragsseite ist noch nicht vollständig ausgefüllt</v>
      </c>
      <c r="R63" s="446"/>
      <c r="S63" s="446"/>
      <c r="T63" s="446"/>
      <c r="U63" s="446"/>
      <c r="V63" s="446"/>
      <c r="W63" s="446"/>
      <c r="X63" s="446"/>
      <c r="Y63" s="446"/>
      <c r="Z63" s="446"/>
      <c r="AA63" s="446"/>
      <c r="AB63" s="446"/>
      <c r="AC63" s="446"/>
      <c r="AD63" s="446"/>
      <c r="AE63" s="446"/>
      <c r="AF63" s="446"/>
      <c r="AG63" s="446"/>
      <c r="AH63" s="446"/>
      <c r="AI63" s="446"/>
      <c r="AJ63" s="446"/>
      <c r="AK63" s="446"/>
      <c r="AL63" s="446"/>
      <c r="AM63" s="446"/>
      <c r="AN63" s="446"/>
      <c r="AO63" s="446"/>
      <c r="AP63" s="446"/>
      <c r="AQ63" s="446"/>
      <c r="AR63" s="446"/>
      <c r="AS63" s="446"/>
      <c r="AT63" s="446"/>
      <c r="AU63" s="446"/>
      <c r="AV63" s="446"/>
      <c r="AW63" s="8"/>
      <c r="AX63" s="8"/>
      <c r="AY63" s="8"/>
      <c r="AZ63" s="8"/>
      <c r="BA63" s="8"/>
      <c r="BB63" s="8" t="str">
        <f>IF(COUNTIF($BB$4:$BB$62, "NICHT OK")&gt;0, "NICHT OK", "OK")</f>
        <v>NICHT OK</v>
      </c>
    </row>
    <row r="64" spans="2:54" ht="6" customHeight="1" x14ac:dyDescent="0.25">
      <c r="C64"/>
      <c r="D64"/>
      <c r="E64"/>
      <c r="F64"/>
      <c r="G64"/>
      <c r="H64"/>
      <c r="I64"/>
      <c r="J64"/>
      <c r="K64"/>
      <c r="L64"/>
      <c r="M64"/>
      <c r="N64"/>
      <c r="O64"/>
      <c r="P64"/>
      <c r="Q64"/>
      <c r="R64"/>
      <c r="S64"/>
      <c r="T64"/>
      <c r="U64"/>
      <c r="V64"/>
      <c r="W64"/>
      <c r="X64"/>
      <c r="Y64"/>
      <c r="Z64"/>
      <c r="AA64"/>
      <c r="AB64" s="6"/>
      <c r="AC64"/>
      <c r="AD64"/>
      <c r="AE64"/>
      <c r="AF64"/>
      <c r="AG64"/>
      <c r="AH64"/>
      <c r="AI64"/>
      <c r="AJ64"/>
      <c r="AK64"/>
      <c r="AL64"/>
      <c r="AM64"/>
      <c r="AN64"/>
      <c r="AO64"/>
      <c r="AP64"/>
      <c r="AQ64"/>
      <c r="AR64"/>
      <c r="AS64"/>
      <c r="AT64"/>
      <c r="AU64"/>
      <c r="AV64"/>
      <c r="AW64"/>
      <c r="AX64"/>
      <c r="AY64"/>
      <c r="AZ64"/>
      <c r="BA64"/>
      <c r="BB64"/>
    </row>
    <row r="65" spans="3:16" ht="6" customHeight="1" x14ac:dyDescent="0.2"/>
    <row r="66" spans="3:16" ht="18" customHeight="1" x14ac:dyDescent="0.25">
      <c r="C66" s="447"/>
      <c r="D66" s="447"/>
      <c r="E66" s="447"/>
      <c r="F66" s="447"/>
      <c r="G66" s="447"/>
      <c r="H66" s="447"/>
      <c r="I66" s="447"/>
      <c r="J66" s="447"/>
      <c r="K66" s="447"/>
      <c r="L66" s="447"/>
      <c r="M66" s="447"/>
      <c r="N66" s="447"/>
      <c r="O66" s="447"/>
      <c r="P66" s="447"/>
    </row>
    <row r="67" spans="3:16" ht="18" customHeight="1" x14ac:dyDescent="0.2"/>
    <row r="68" spans="3:16" ht="18" customHeight="1" x14ac:dyDescent="0.2"/>
    <row r="69" spans="3:16" ht="18" customHeight="1" x14ac:dyDescent="0.25">
      <c r="C69" s="444"/>
      <c r="D69" s="444"/>
      <c r="E69" s="444"/>
      <c r="F69" s="444"/>
      <c r="G69" s="444"/>
      <c r="H69" s="444"/>
      <c r="I69" s="444"/>
      <c r="J69" s="444"/>
      <c r="K69" s="444"/>
      <c r="L69" s="444"/>
      <c r="M69" s="444"/>
      <c r="N69" s="444"/>
      <c r="O69" s="444"/>
      <c r="P69" s="444"/>
    </row>
  </sheetData>
  <sheetProtection password="EBCC" sheet="1" formatColumns="0" selectLockedCells="1"/>
  <mergeCells count="182">
    <mergeCell ref="W30:X30"/>
    <mergeCell ref="E29:F29"/>
    <mergeCell ref="G29:T29"/>
    <mergeCell ref="U29:V29"/>
    <mergeCell ref="W29:X29"/>
    <mergeCell ref="E36:F36"/>
    <mergeCell ref="G36:T36"/>
    <mergeCell ref="U36:V36"/>
    <mergeCell ref="W36:X36"/>
    <mergeCell ref="E35:F35"/>
    <mergeCell ref="G35:T35"/>
    <mergeCell ref="U35:V35"/>
    <mergeCell ref="W35:X35"/>
    <mergeCell ref="G34:T34"/>
    <mergeCell ref="U18:V18"/>
    <mergeCell ref="E18:F18"/>
    <mergeCell ref="G18:T18"/>
    <mergeCell ref="W18:X18"/>
    <mergeCell ref="E17:F17"/>
    <mergeCell ref="G17:T17"/>
    <mergeCell ref="U17:V17"/>
    <mergeCell ref="W17:X17"/>
    <mergeCell ref="D8:AV8"/>
    <mergeCell ref="D15:D20"/>
    <mergeCell ref="E15:T15"/>
    <mergeCell ref="U15:V15"/>
    <mergeCell ref="W15:X15"/>
    <mergeCell ref="W19:X19"/>
    <mergeCell ref="E16:F16"/>
    <mergeCell ref="G16:T16"/>
    <mergeCell ref="W16:X16"/>
    <mergeCell ref="U16:V16"/>
    <mergeCell ref="W20:X20"/>
    <mergeCell ref="W21:X21"/>
    <mergeCell ref="U25:V25"/>
    <mergeCell ref="W26:X26"/>
    <mergeCell ref="U26:V26"/>
    <mergeCell ref="E22:F22"/>
    <mergeCell ref="E25:F25"/>
    <mergeCell ref="D60:AV60"/>
    <mergeCell ref="D61:AV61"/>
    <mergeCell ref="G56:T56"/>
    <mergeCell ref="G49:T49"/>
    <mergeCell ref="E50:F50"/>
    <mergeCell ref="G50:T50"/>
    <mergeCell ref="E52:F52"/>
    <mergeCell ref="G52:T52"/>
    <mergeCell ref="E37:F37"/>
    <mergeCell ref="G37:T37"/>
    <mergeCell ref="E38:F38"/>
    <mergeCell ref="G38:T38"/>
    <mergeCell ref="E40:F40"/>
    <mergeCell ref="G40:T40"/>
    <mergeCell ref="G31:T31"/>
    <mergeCell ref="E32:F32"/>
    <mergeCell ref="G32:T32"/>
    <mergeCell ref="E34:F34"/>
    <mergeCell ref="E26:F26"/>
    <mergeCell ref="G22:T22"/>
    <mergeCell ref="G25:T25"/>
    <mergeCell ref="G26:T26"/>
    <mergeCell ref="E28:F28"/>
    <mergeCell ref="G28:T28"/>
    <mergeCell ref="U19:V19"/>
    <mergeCell ref="E21:T21"/>
    <mergeCell ref="U21:V21"/>
    <mergeCell ref="E19:F19"/>
    <mergeCell ref="G19:T19"/>
    <mergeCell ref="E20:F20"/>
    <mergeCell ref="G20:T20"/>
    <mergeCell ref="U20:V20"/>
    <mergeCell ref="E24:F24"/>
    <mergeCell ref="G24:T24"/>
    <mergeCell ref="U24:V24"/>
    <mergeCell ref="C4:AV4"/>
    <mergeCell ref="Y13:AV13"/>
    <mergeCell ref="U14:V14"/>
    <mergeCell ref="W14:X14"/>
    <mergeCell ref="AP10:AV10"/>
    <mergeCell ref="D10:AO10"/>
    <mergeCell ref="U38:V38"/>
    <mergeCell ref="D27:D32"/>
    <mergeCell ref="E27:T27"/>
    <mergeCell ref="U27:V27"/>
    <mergeCell ref="W27:X27"/>
    <mergeCell ref="W31:X31"/>
    <mergeCell ref="U31:V31"/>
    <mergeCell ref="W28:X28"/>
    <mergeCell ref="U28:V28"/>
    <mergeCell ref="W34:X34"/>
    <mergeCell ref="U34:V34"/>
    <mergeCell ref="E31:F31"/>
    <mergeCell ref="W32:X32"/>
    <mergeCell ref="U32:V32"/>
    <mergeCell ref="W22:X22"/>
    <mergeCell ref="U22:V22"/>
    <mergeCell ref="W25:X25"/>
    <mergeCell ref="D21:D26"/>
    <mergeCell ref="E39:T39"/>
    <mergeCell ref="W44:X44"/>
    <mergeCell ref="U44:V44"/>
    <mergeCell ref="W40:X40"/>
    <mergeCell ref="U40:V40"/>
    <mergeCell ref="E43:F43"/>
    <mergeCell ref="G43:T43"/>
    <mergeCell ref="E44:F44"/>
    <mergeCell ref="G44:T44"/>
    <mergeCell ref="E42:F42"/>
    <mergeCell ref="G42:T42"/>
    <mergeCell ref="U42:V42"/>
    <mergeCell ref="W42:X42"/>
    <mergeCell ref="E41:F41"/>
    <mergeCell ref="G41:T41"/>
    <mergeCell ref="U41:V41"/>
    <mergeCell ref="W41:X41"/>
    <mergeCell ref="W43:X43"/>
    <mergeCell ref="U43:V43"/>
    <mergeCell ref="W24:X24"/>
    <mergeCell ref="E23:F23"/>
    <mergeCell ref="G23:T23"/>
    <mergeCell ref="U23:V23"/>
    <mergeCell ref="W23:X23"/>
    <mergeCell ref="E30:F30"/>
    <mergeCell ref="G30:T30"/>
    <mergeCell ref="U30:V30"/>
    <mergeCell ref="C69:P69"/>
    <mergeCell ref="D63:P63"/>
    <mergeCell ref="Q63:AV63"/>
    <mergeCell ref="C66:P66"/>
    <mergeCell ref="D33:D38"/>
    <mergeCell ref="U33:V33"/>
    <mergeCell ref="W33:X33"/>
    <mergeCell ref="W37:X37"/>
    <mergeCell ref="U37:V37"/>
    <mergeCell ref="W38:X38"/>
    <mergeCell ref="E33:T33"/>
    <mergeCell ref="D39:D44"/>
    <mergeCell ref="U39:V39"/>
    <mergeCell ref="W39:X39"/>
    <mergeCell ref="D45:D50"/>
    <mergeCell ref="U45:V45"/>
    <mergeCell ref="W50:X50"/>
    <mergeCell ref="U50:V50"/>
    <mergeCell ref="E45:T45"/>
    <mergeCell ref="W46:X46"/>
    <mergeCell ref="U46:V46"/>
    <mergeCell ref="E46:F46"/>
    <mergeCell ref="G46:T46"/>
    <mergeCell ref="E49:F49"/>
    <mergeCell ref="E48:F48"/>
    <mergeCell ref="G48:T48"/>
    <mergeCell ref="U48:V48"/>
    <mergeCell ref="W48:X48"/>
    <mergeCell ref="E47:F47"/>
    <mergeCell ref="G47:T47"/>
    <mergeCell ref="U47:V47"/>
    <mergeCell ref="W47:X47"/>
    <mergeCell ref="W45:X45"/>
    <mergeCell ref="AY12:AY14"/>
    <mergeCell ref="D51:D56"/>
    <mergeCell ref="E51:T51"/>
    <mergeCell ref="U51:V51"/>
    <mergeCell ref="W51:X51"/>
    <mergeCell ref="W55:X55"/>
    <mergeCell ref="U55:V55"/>
    <mergeCell ref="W56:X56"/>
    <mergeCell ref="U56:V56"/>
    <mergeCell ref="W52:X52"/>
    <mergeCell ref="U52:V52"/>
    <mergeCell ref="E55:F55"/>
    <mergeCell ref="G55:T55"/>
    <mergeCell ref="E56:F56"/>
    <mergeCell ref="E54:F54"/>
    <mergeCell ref="G54:T54"/>
    <mergeCell ref="U54:V54"/>
    <mergeCell ref="W54:X54"/>
    <mergeCell ref="E53:F53"/>
    <mergeCell ref="G53:T53"/>
    <mergeCell ref="U53:V53"/>
    <mergeCell ref="W53:X53"/>
    <mergeCell ref="W49:X49"/>
    <mergeCell ref="U49:V49"/>
  </mergeCells>
  <conditionalFormatting sqref="D61">
    <cfRule type="expression" dxfId="122" priority="4">
      <formula>IF($D$61 &lt;&gt;"", TRUE,FALSE)</formula>
    </cfRule>
  </conditionalFormatting>
  <conditionalFormatting sqref="D63:AV63">
    <cfRule type="expression" dxfId="121" priority="47">
      <formula>IF($BB$63="OK", TRUE,FALSE)</formula>
    </cfRule>
  </conditionalFormatting>
  <conditionalFormatting sqref="E15:AV26">
    <cfRule type="expression" dxfId="120" priority="3">
      <formula>IF($AP$10="Ja", TRUE,FALSE)</formula>
    </cfRule>
  </conditionalFormatting>
  <conditionalFormatting sqref="G16:G20">
    <cfRule type="expression" dxfId="119" priority="6">
      <formula>IF(G16&lt;&gt;"", TRUE,FALSE)</formula>
    </cfRule>
  </conditionalFormatting>
  <conditionalFormatting sqref="U51:V51">
    <cfRule type="expression" dxfId="118" priority="2">
      <formula>IF(AND($U$51="", $W$51&lt;&gt;""), TRUE,FALSE)</formula>
    </cfRule>
  </conditionalFormatting>
  <conditionalFormatting sqref="U16:X20 U22:X26 U28:X32 U34:X38 U40:X44 U46:X50 U52:X56">
    <cfRule type="expression" dxfId="117" priority="5">
      <formula>IF($G16="", TRUE,FALSE)</formula>
    </cfRule>
  </conditionalFormatting>
  <conditionalFormatting sqref="U21:X21">
    <cfRule type="expression" dxfId="116" priority="38">
      <formula>IF(U21&lt;&gt;"", TRUE,FALSE)</formula>
    </cfRule>
  </conditionalFormatting>
  <conditionalFormatting sqref="U27:X27">
    <cfRule type="expression" dxfId="115" priority="36">
      <formula>IF(U27&lt;&gt;"", TRUE,FALSE)</formula>
    </cfRule>
  </conditionalFormatting>
  <conditionalFormatting sqref="U33:X33">
    <cfRule type="expression" dxfId="114" priority="34">
      <formula>IF(U33&lt;&gt;"", TRUE,FALSE)</formula>
    </cfRule>
  </conditionalFormatting>
  <conditionalFormatting sqref="U39:X39">
    <cfRule type="expression" dxfId="113" priority="32">
      <formula>IF(U39&lt;&gt;"", TRUE,FALSE)</formula>
    </cfRule>
  </conditionalFormatting>
  <conditionalFormatting sqref="U45:X45">
    <cfRule type="expression" dxfId="112" priority="30">
      <formula>IF(U45&lt;&gt;"", TRUE,FALSE)</formula>
    </cfRule>
  </conditionalFormatting>
  <conditionalFormatting sqref="U51:X51">
    <cfRule type="expression" dxfId="111" priority="28">
      <formula>IF(U51&lt;&gt;"", TRUE,FALSE)</formula>
    </cfRule>
  </conditionalFormatting>
  <conditionalFormatting sqref="W16:X20 U15:X15">
    <cfRule type="expression" dxfId="110" priority="40">
      <formula>IF(U15&lt;&gt;"", TRUE,FALSE)</formula>
    </cfRule>
  </conditionalFormatting>
  <conditionalFormatting sqref="W22:X26 G22:G26">
    <cfRule type="expression" dxfId="109" priority="39">
      <formula>IF(G22&lt;&gt;"", TRUE,FALSE)</formula>
    </cfRule>
  </conditionalFormatting>
  <conditionalFormatting sqref="W28:X32 G28:G32">
    <cfRule type="expression" dxfId="108" priority="11">
      <formula>IF(G28&lt;&gt;"", TRUE,FALSE)</formula>
    </cfRule>
  </conditionalFormatting>
  <conditionalFormatting sqref="W34:X38 G34:G38">
    <cfRule type="expression" dxfId="107" priority="10">
      <formula>IF(G34&lt;&gt;"", TRUE,FALSE)</formula>
    </cfRule>
  </conditionalFormatting>
  <conditionalFormatting sqref="W40:X44 G40:G44">
    <cfRule type="expression" dxfId="106" priority="9">
      <formula>IF(G40&lt;&gt;"", TRUE,FALSE)</formula>
    </cfRule>
  </conditionalFormatting>
  <conditionalFormatting sqref="W46:X50 G46:G50">
    <cfRule type="expression" dxfId="105" priority="8">
      <formula>IF(G46&lt;&gt;"", TRUE,FALSE)</formula>
    </cfRule>
  </conditionalFormatting>
  <conditionalFormatting sqref="W51:X51">
    <cfRule type="expression" dxfId="104" priority="1">
      <formula>IF(AND($W$51="", $U$51&lt;&gt;""), TRUE,FALSE)</formula>
    </cfRule>
  </conditionalFormatting>
  <conditionalFormatting sqref="W52:X56 G52:G56">
    <cfRule type="expression" dxfId="103" priority="7">
      <formula>IF(G52&lt;&gt;"", TRUE,FALSE)</formula>
    </cfRule>
  </conditionalFormatting>
  <conditionalFormatting sqref="Y15:AV15 Y21:AV21 Y27:AV27 Y33:AV33 Y39:AV39 Y45:AV45 Y51:AV51">
    <cfRule type="expression" dxfId="102" priority="49">
      <formula>IF(AND($U15&lt;=Y$14, $W15&gt;=Y$14), TRUE,FALSE)</formula>
    </cfRule>
  </conditionalFormatting>
  <conditionalFormatting sqref="Y16:AV20 Y22:AV26 Y28:AV32 Y34:AV38 Y40:AV44 Y46:AV50 Y52:AV56">
    <cfRule type="expression" dxfId="101" priority="266">
      <formula>IF($W16=Y$14, TRUE,FALSE)</formula>
    </cfRule>
  </conditionalFormatting>
  <conditionalFormatting sqref="AP10">
    <cfRule type="expression" dxfId="100" priority="213">
      <formula>IF(AND($AP$10&lt;&gt;"", $AP$10&lt;&gt;"bitte auswählen"), TRUE,FALSE)</formula>
    </cfRule>
  </conditionalFormatting>
  <dataValidations xWindow="573" yWindow="568" count="12">
    <dataValidation allowBlank="1" showErrorMessage="1" sqref="E15:T15 E21:T21 E33:T33 AD11:AD12 E27:T27 E39:T39 E45:T45 E51:T51"/>
    <dataValidation allowBlank="1" showInputMessage="1" showErrorMessage="1" promptTitle="HINWEIS" prompt="Name des zweiten Meilensteins eintragen" sqref="E41:E43 G41 G17 E29:E31 G29 E53:E55 E23:E25 G23 E35:E37 G35 E47:E49 G47 E17:E19 G53"/>
    <dataValidation allowBlank="1" showInputMessage="1" showErrorMessage="1" promptTitle="HINWEIS" prompt="Name des ersten Meilensteins eintragen" sqref="E40 E52 G46 G22 E28 G34 E16 E22 G28 E34 G40 E46 G16 G52"/>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11:Q12">
      <formula1>44927</formula1>
    </dataValidation>
    <dataValidation type="list" allowBlank="1" showInputMessage="1" showErrorMessage="1" sqref="AP10">
      <formula1>listJaNein</formula1>
    </dataValidation>
    <dataValidation allowBlank="1" showInputMessage="1" showErrorMessage="1" promptTitle="HINWEIS" prompt="Name des dritten Meilensteins eintragen" sqref="E56 G42:T42 E20 E32 G30:T30 E44 E26 G24:T24 E38 G36:T36 E50 G48:T48 G18:T18 G54:T54"/>
    <dataValidation allowBlank="1" promptTitle="Hinweis:" prompt="Wählen Sie im Dropdown-menü das Tabellenblatt an und klicken Sie anschließend auf den Link." sqref="AC62:AE62 AC15:AE57"/>
    <dataValidation type="textLength" allowBlank="1" showInputMessage="1" showErrorMessage="1" errorTitle="WARNUNG" error="Maximal 980 Zeichen erlaubt! (inkl. Leerzeichen)" promptTitle="HINWEIS" prompt="Maximal 980 Zeichen erlaubt (ungefähr 150 Wörter)" sqref="D61:AV61">
      <formula1>0</formula1>
      <formula2>980</formula2>
    </dataValidation>
    <dataValidation type="whole" allowBlank="1" showErrorMessage="1" errorTitle="WARNUNG" error="Ganze Zahl zwischen 1 und 24 eintragen. Wenn Projektlaufzeit begründet über 24 Monate dauert und Meilensteine in diese verlängerte Projektlaufzeit fallen, trotzdem bitte 24 eintragen." sqref="W16:X56 U15:V56">
      <formula1>1</formula1>
      <formula2>24</formula2>
    </dataValidation>
    <dataValidation type="whole" allowBlank="1" showErrorMessage="1" errorTitle="WARNUNG" error="Ganze Zahl zwischen 1 und 24 eintragen. _x000a__x000a_Wenn Projektlaufzeit begründet über 24 Monate dauert und Meilensteine in diese verlängerte Projektlaufzeit fallen, trotzdem bitte 24 eintragen." sqref="W15:X15">
      <formula1>1</formula1>
      <formula2>24</formula2>
    </dataValidation>
    <dataValidation allowBlank="1" showInputMessage="1" showErrorMessage="1" promptTitle="HINWEIS" prompt="Name des vierten Meilensteins eintragen" sqref="G19:T19 G25:T25 G31:T31 G37:T37 G43:T43 G49:T49 G55:T55"/>
    <dataValidation allowBlank="1" showInputMessage="1" showErrorMessage="1" promptTitle="HINWEIS" prompt="Name des fünften Meilensteins eintragen" sqref="G20:T20 G26:T26 G32:T32 G38:T38 G44:T44 G50:T50 G56:T56"/>
  </dataValidations>
  <printOptions horizontalCentered="1"/>
  <pageMargins left="0.23622047244094491" right="0.23622047244094491" top="0.74803149606299213" bottom="0.74803149606299213" header="0.31496062992125984" footer="0.31496062992125984"/>
  <pageSetup paperSize="9" scale="63" fitToHeight="0" orientation="portrait" r:id="rId1"/>
  <headerFooter>
    <oddFooter>&amp;CSeite &amp;P von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2" id="{A209AD19-902F-4002-8633-412B9F81607E}">
            <xm:f>IF(AND(Y$14&gt;'A | Basisdaten'!$X$12,'A | Basisdaten'!$X$12&lt;&gt;""), TRUE,FALSE)</xm:f>
            <x14:dxf>
              <fill>
                <patternFill>
                  <bgColor theme="2"/>
                </patternFill>
              </fill>
            </x14:dxf>
          </x14:cfRule>
          <xm:sqref>Y15:AV21 Y27:AV27 Y33:AV33 Y39:AV39 Y45:AV45 Y51:AV51</xm:sqref>
        </x14:conditionalFormatting>
        <x14:conditionalFormatting xmlns:xm="http://schemas.microsoft.com/office/excel/2006/main">
          <x14:cfRule type="expression" priority="281" id="{A209AD19-902F-4002-8633-412B9F81607E}">
            <xm:f>IF(AND(Y$14&gt;'A | Basisdaten'!$X$12,'A | Basisdaten'!$X$12&lt;&gt;""), TRUE,FALSE)</xm:f>
            <x14:dxf>
              <fill>
                <patternFill>
                  <bgColor theme="2"/>
                </patternFill>
              </fill>
            </x14:dxf>
          </x14:cfRule>
          <xm:sqref>Y22:AV26</xm:sqref>
        </x14:conditionalFormatting>
        <x14:conditionalFormatting xmlns:xm="http://schemas.microsoft.com/office/excel/2006/main">
          <x14:cfRule type="expression" priority="292" id="{A209AD19-902F-4002-8633-412B9F81607E}">
            <xm:f>IF(AND(Y$14&gt;'A | Basisdaten'!$X$12,'A | Basisdaten'!$X$12&lt;&gt;""), TRUE,FALSE)</xm:f>
            <x14:dxf>
              <fill>
                <patternFill>
                  <bgColor theme="2"/>
                </patternFill>
              </fill>
            </x14:dxf>
          </x14:cfRule>
          <xm:sqref>Y28:AV32</xm:sqref>
        </x14:conditionalFormatting>
        <x14:conditionalFormatting xmlns:xm="http://schemas.microsoft.com/office/excel/2006/main">
          <x14:cfRule type="expression" priority="301" id="{A209AD19-902F-4002-8633-412B9F81607E}">
            <xm:f>IF(AND(Y$14&gt;'A | Basisdaten'!$X$12,'A | Basisdaten'!$X$12&lt;&gt;""), TRUE,FALSE)</xm:f>
            <x14:dxf>
              <fill>
                <patternFill>
                  <bgColor theme="2"/>
                </patternFill>
              </fill>
            </x14:dxf>
          </x14:cfRule>
          <xm:sqref>Y34:AV38</xm:sqref>
        </x14:conditionalFormatting>
        <x14:conditionalFormatting xmlns:xm="http://schemas.microsoft.com/office/excel/2006/main">
          <x14:cfRule type="expression" priority="308" id="{A209AD19-902F-4002-8633-412B9F81607E}">
            <xm:f>IF(AND(Y$14&gt;'A | Basisdaten'!$X$12,'A | Basisdaten'!$X$12&lt;&gt;""), TRUE,FALSE)</xm:f>
            <x14:dxf>
              <fill>
                <patternFill>
                  <bgColor theme="2"/>
                </patternFill>
              </fill>
            </x14:dxf>
          </x14:cfRule>
          <xm:sqref>Y40:AV44</xm:sqref>
        </x14:conditionalFormatting>
        <x14:conditionalFormatting xmlns:xm="http://schemas.microsoft.com/office/excel/2006/main">
          <x14:cfRule type="expression" priority="313" id="{A209AD19-902F-4002-8633-412B9F81607E}">
            <xm:f>IF(AND(Y$14&gt;'A | Basisdaten'!$X$12,'A | Basisdaten'!$X$12&lt;&gt;""), TRUE,FALSE)</xm:f>
            <x14:dxf>
              <fill>
                <patternFill>
                  <bgColor theme="2"/>
                </patternFill>
              </fill>
            </x14:dxf>
          </x14:cfRule>
          <xm:sqref>Y46:AV50</xm:sqref>
        </x14:conditionalFormatting>
        <x14:conditionalFormatting xmlns:xm="http://schemas.microsoft.com/office/excel/2006/main">
          <x14:cfRule type="expression" priority="316" id="{A209AD19-902F-4002-8633-412B9F81607E}">
            <xm:f>IF(AND(Y$14&gt;'A | Basisdaten'!$X$12,'A | Basisdaten'!$X$12&lt;&gt;""), TRUE,FALSE)</xm:f>
            <x14:dxf>
              <fill>
                <patternFill>
                  <bgColor theme="2"/>
                </patternFill>
              </fill>
            </x14:dxf>
          </x14:cfRule>
          <xm:sqref>Y52:AV56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C2:AZ79"/>
  <sheetViews>
    <sheetView showGridLines="0" zoomScaleNormal="100" zoomScaleSheetLayoutView="90" workbookViewId="0">
      <selection activeCell="E12" sqref="E12"/>
    </sheetView>
  </sheetViews>
  <sheetFormatPr baseColWidth="10" defaultColWidth="11.42578125" defaultRowHeight="12" x14ac:dyDescent="0.2"/>
  <cols>
    <col min="1" max="3" width="3.42578125" style="31" customWidth="1"/>
    <col min="4" max="4" width="4.5703125" style="31" customWidth="1"/>
    <col min="5" max="5" width="39.5703125" style="31" customWidth="1"/>
    <col min="6" max="6" width="54.5703125" style="31" customWidth="1"/>
    <col min="7" max="7" width="32.42578125" style="31" customWidth="1"/>
    <col min="8" max="8" width="18.42578125" style="31" customWidth="1"/>
    <col min="9" max="9" width="39.5703125" style="31" customWidth="1"/>
    <col min="10" max="12" width="3.42578125" style="31" customWidth="1"/>
    <col min="13" max="13" width="106.5703125" style="31" customWidth="1"/>
    <col min="14" max="14" width="3.42578125" style="31" customWidth="1"/>
    <col min="15" max="15" width="14.42578125" style="31" hidden="1" customWidth="1"/>
    <col min="16" max="16" width="11.42578125" style="31" hidden="1" customWidth="1"/>
    <col min="17" max="17" width="9.5703125" style="31" customWidth="1"/>
    <col min="18" max="18" width="3.42578125" style="31" customWidth="1"/>
    <col min="19" max="16384" width="11.42578125" style="31"/>
  </cols>
  <sheetData>
    <row r="2" spans="3:17" ht="12" customHeight="1" x14ac:dyDescent="0.25">
      <c r="C2" s="30"/>
      <c r="D2"/>
      <c r="E2"/>
      <c r="F2"/>
      <c r="G2"/>
      <c r="H2"/>
      <c r="I2"/>
      <c r="J2"/>
      <c r="O2" s="32"/>
      <c r="P2" s="32"/>
    </row>
    <row r="3" spans="3:17" ht="12" customHeight="1" x14ac:dyDescent="0.25">
      <c r="C3" s="33" t="s">
        <v>392</v>
      </c>
      <c r="D3"/>
      <c r="E3"/>
      <c r="F3"/>
      <c r="G3"/>
      <c r="H3"/>
      <c r="I3"/>
      <c r="J3" s="266" t="s">
        <v>516</v>
      </c>
      <c r="O3" s="34" t="s">
        <v>57</v>
      </c>
      <c r="P3" s="34" t="s">
        <v>56</v>
      </c>
      <c r="Q3"/>
    </row>
    <row r="4" spans="3:17" s="9" customFormat="1" ht="30" customHeight="1" x14ac:dyDescent="0.25">
      <c r="C4" s="397" t="s">
        <v>68</v>
      </c>
      <c r="D4" s="358"/>
      <c r="E4" s="358"/>
      <c r="F4" s="358"/>
      <c r="G4" s="358"/>
      <c r="H4" s="358"/>
      <c r="I4" s="358"/>
      <c r="J4" s="398"/>
    </row>
    <row r="5" spans="3:17" customFormat="1" ht="211.5" customHeight="1" x14ac:dyDescent="0.25">
      <c r="C5" s="626" t="s">
        <v>448</v>
      </c>
      <c r="D5" s="627"/>
      <c r="E5" s="627"/>
      <c r="F5" s="627"/>
      <c r="G5" s="627"/>
      <c r="H5" s="627"/>
      <c r="I5" s="627"/>
      <c r="J5" s="628"/>
    </row>
    <row r="6" spans="3:17" customFormat="1" ht="20.100000000000001" customHeight="1" x14ac:dyDescent="0.25">
      <c r="C6" s="69"/>
      <c r="D6" s="69"/>
      <c r="E6" s="69"/>
      <c r="F6" s="69"/>
      <c r="G6" s="69"/>
      <c r="H6" s="69"/>
      <c r="I6" s="69"/>
      <c r="J6" s="69"/>
    </row>
    <row r="7" spans="3:17" customFormat="1" ht="19.5" thickBot="1" x14ac:dyDescent="0.3">
      <c r="C7" s="40" t="s">
        <v>342</v>
      </c>
      <c r="D7" s="41"/>
      <c r="E7" s="42"/>
      <c r="F7" s="43"/>
      <c r="G7" s="41"/>
      <c r="H7" s="42"/>
      <c r="I7" s="42"/>
      <c r="M7" s="144" t="s">
        <v>224</v>
      </c>
    </row>
    <row r="8" spans="3:17" customFormat="1" ht="6" customHeight="1" x14ac:dyDescent="0.25">
      <c r="C8" s="20"/>
      <c r="D8" s="21"/>
      <c r="E8" s="22"/>
      <c r="F8" s="23"/>
      <c r="G8" s="21"/>
      <c r="H8" s="22"/>
      <c r="I8" s="22"/>
      <c r="M8" s="247"/>
    </row>
    <row r="9" spans="3:17" customFormat="1" ht="60" customHeight="1" x14ac:dyDescent="0.25">
      <c r="C9" s="17"/>
      <c r="D9" s="343" t="s">
        <v>409</v>
      </c>
      <c r="E9" s="343"/>
      <c r="F9" s="343"/>
      <c r="G9" s="343"/>
      <c r="H9" s="343"/>
      <c r="I9" s="343"/>
      <c r="M9" s="247"/>
    </row>
    <row r="10" spans="3:17" customFormat="1" ht="10.35" customHeight="1" x14ac:dyDescent="0.25">
      <c r="C10" s="102"/>
      <c r="D10" s="102"/>
      <c r="E10" s="102"/>
      <c r="F10" s="102"/>
      <c r="G10" s="102"/>
      <c r="H10" s="102"/>
      <c r="I10" s="102"/>
      <c r="M10" s="247"/>
    </row>
    <row r="11" spans="3:17" customFormat="1" ht="30" x14ac:dyDescent="0.25">
      <c r="D11" s="146" t="s">
        <v>92</v>
      </c>
      <c r="E11" s="144" t="s">
        <v>11</v>
      </c>
      <c r="F11" s="144" t="s">
        <v>30</v>
      </c>
      <c r="G11" s="145" t="s">
        <v>94</v>
      </c>
      <c r="H11" s="145" t="s">
        <v>335</v>
      </c>
      <c r="I11" s="144" t="s">
        <v>29</v>
      </c>
      <c r="M11" s="251" t="s">
        <v>489</v>
      </c>
    </row>
    <row r="12" spans="3:17" customFormat="1" ht="30" customHeight="1" x14ac:dyDescent="0.25">
      <c r="C12" s="279">
        <f>MAX($C$11:C11)+1</f>
        <v>1</v>
      </c>
      <c r="D12" s="143">
        <v>1</v>
      </c>
      <c r="E12" s="177"/>
      <c r="F12" s="177"/>
      <c r="G12" s="225" t="s">
        <v>217</v>
      </c>
      <c r="H12" s="216"/>
      <c r="I12" s="177" t="s">
        <v>0</v>
      </c>
      <c r="M12" s="302" t="s">
        <v>490</v>
      </c>
      <c r="P12" t="str">
        <f>IF(AND(E12&lt;&gt;"", F12&lt;&gt;"", G12&lt;&gt;"", G12&lt;&gt;"bitte auswählen", H12&lt;&gt;"", I12&lt;&gt;"", I12&lt;&gt;"bitte auswählen"), "OK", "NICHT OK")</f>
        <v>NICHT OK</v>
      </c>
    </row>
    <row r="13" spans="3:17" customFormat="1" ht="30" customHeight="1" x14ac:dyDescent="0.25">
      <c r="C13" s="279">
        <f>MAX($C$11:C12)+1</f>
        <v>2</v>
      </c>
      <c r="D13" s="143">
        <v>2</v>
      </c>
      <c r="E13" s="178"/>
      <c r="F13" s="177"/>
      <c r="G13" s="225" t="s">
        <v>217</v>
      </c>
      <c r="H13" s="216"/>
      <c r="I13" s="177" t="s">
        <v>0</v>
      </c>
      <c r="M13" s="247"/>
      <c r="P13" t="str">
        <f>IF(E13="","OK",IF(OR(F13="",G13="",G13="bitte auswählen",H13="",I13=""),"NICHT OK","OK"))</f>
        <v>OK</v>
      </c>
    </row>
    <row r="14" spans="3:17" customFormat="1" ht="30" customHeight="1" x14ac:dyDescent="0.25">
      <c r="C14" s="279">
        <f>MAX($C$11:C13)+1</f>
        <v>3</v>
      </c>
      <c r="D14" s="143">
        <v>3</v>
      </c>
      <c r="E14" s="178"/>
      <c r="F14" s="177"/>
      <c r="G14" s="225" t="s">
        <v>217</v>
      </c>
      <c r="H14" s="216"/>
      <c r="I14" s="177" t="s">
        <v>0</v>
      </c>
      <c r="M14" s="247"/>
      <c r="P14" t="str">
        <f t="shared" ref="P14:P21" si="0">IF(E14="","OK",IF(OR(F14="",G14="",G14="bitte auswählen",H14="",I14=""),"NICHT OK","OK"))</f>
        <v>OK</v>
      </c>
    </row>
    <row r="15" spans="3:17" customFormat="1" ht="30" customHeight="1" x14ac:dyDescent="0.25">
      <c r="C15" s="279">
        <f>MAX($C$11:C14)+1</f>
        <v>4</v>
      </c>
      <c r="D15" s="143">
        <v>4</v>
      </c>
      <c r="E15" s="178"/>
      <c r="F15" s="177"/>
      <c r="G15" s="225" t="s">
        <v>217</v>
      </c>
      <c r="H15" s="216"/>
      <c r="I15" s="177" t="s">
        <v>0</v>
      </c>
      <c r="M15" s="247"/>
      <c r="P15" t="str">
        <f t="shared" si="0"/>
        <v>OK</v>
      </c>
    </row>
    <row r="16" spans="3:17" customFormat="1" ht="30" customHeight="1" x14ac:dyDescent="0.25">
      <c r="C16" s="279">
        <f>MAX($C$11:C15)+1</f>
        <v>5</v>
      </c>
      <c r="D16" s="143">
        <v>5</v>
      </c>
      <c r="E16" s="179"/>
      <c r="F16" s="177"/>
      <c r="G16" s="225" t="s">
        <v>217</v>
      </c>
      <c r="H16" s="216"/>
      <c r="I16" s="177" t="s">
        <v>0</v>
      </c>
      <c r="M16" s="247"/>
      <c r="P16" t="str">
        <f t="shared" si="0"/>
        <v>OK</v>
      </c>
    </row>
    <row r="17" spans="3:16" customFormat="1" ht="30" customHeight="1" x14ac:dyDescent="0.25">
      <c r="C17" s="279">
        <f>MAX($C$11:C16)+1</f>
        <v>6</v>
      </c>
      <c r="D17" s="143">
        <v>6</v>
      </c>
      <c r="E17" s="178"/>
      <c r="F17" s="177"/>
      <c r="G17" s="225" t="s">
        <v>217</v>
      </c>
      <c r="H17" s="216"/>
      <c r="I17" s="177" t="s">
        <v>0</v>
      </c>
      <c r="M17" s="247"/>
      <c r="P17" t="str">
        <f t="shared" si="0"/>
        <v>OK</v>
      </c>
    </row>
    <row r="18" spans="3:16" customFormat="1" ht="30" customHeight="1" x14ac:dyDescent="0.25">
      <c r="C18" s="279">
        <f>MAX($C$11:C17)+1</f>
        <v>7</v>
      </c>
      <c r="D18" s="143">
        <v>7</v>
      </c>
      <c r="E18" s="178"/>
      <c r="F18" s="177"/>
      <c r="G18" s="225" t="s">
        <v>217</v>
      </c>
      <c r="H18" s="216"/>
      <c r="I18" s="177" t="s">
        <v>0</v>
      </c>
      <c r="M18" s="247"/>
      <c r="P18" t="str">
        <f t="shared" si="0"/>
        <v>OK</v>
      </c>
    </row>
    <row r="19" spans="3:16" customFormat="1" ht="30" customHeight="1" x14ac:dyDescent="0.25">
      <c r="C19" s="279">
        <f>MAX($C$11:C18)+1</f>
        <v>8</v>
      </c>
      <c r="D19" s="143">
        <v>8</v>
      </c>
      <c r="E19" s="178"/>
      <c r="F19" s="177"/>
      <c r="G19" s="225" t="s">
        <v>217</v>
      </c>
      <c r="H19" s="216"/>
      <c r="I19" s="177" t="s">
        <v>0</v>
      </c>
      <c r="M19" s="247"/>
      <c r="P19" t="str">
        <f t="shared" si="0"/>
        <v>OK</v>
      </c>
    </row>
    <row r="20" spans="3:16" customFormat="1" ht="30" customHeight="1" x14ac:dyDescent="0.25">
      <c r="C20" s="279">
        <f>MAX($C$11:C19)+1</f>
        <v>9</v>
      </c>
      <c r="D20" s="143">
        <v>9</v>
      </c>
      <c r="E20" s="178"/>
      <c r="F20" s="177"/>
      <c r="G20" s="225" t="s">
        <v>217</v>
      </c>
      <c r="H20" s="216"/>
      <c r="I20" s="177" t="s">
        <v>0</v>
      </c>
      <c r="M20" s="247"/>
      <c r="P20" t="str">
        <f t="shared" si="0"/>
        <v>OK</v>
      </c>
    </row>
    <row r="21" spans="3:16" customFormat="1" ht="30" customHeight="1" x14ac:dyDescent="0.25">
      <c r="C21" s="279">
        <f>MAX($C$11:C20)+1</f>
        <v>10</v>
      </c>
      <c r="D21" s="143">
        <v>10</v>
      </c>
      <c r="E21" s="178"/>
      <c r="F21" s="177"/>
      <c r="G21" s="225" t="s">
        <v>217</v>
      </c>
      <c r="H21" s="216"/>
      <c r="I21" s="177" t="s">
        <v>0</v>
      </c>
      <c r="M21" s="247"/>
      <c r="P21" t="str">
        <f t="shared" si="0"/>
        <v>OK</v>
      </c>
    </row>
    <row r="22" spans="3:16" customFormat="1" ht="20.100000000000001" customHeight="1" x14ac:dyDescent="0.25">
      <c r="C22" s="279">
        <f>MAX($C$11:C21)+1</f>
        <v>11</v>
      </c>
      <c r="D22" s="629" t="s">
        <v>96</v>
      </c>
      <c r="E22" s="629"/>
      <c r="F22" s="629"/>
      <c r="G22" s="629"/>
      <c r="H22" s="217">
        <f>SUM(H12:H21)</f>
        <v>0</v>
      </c>
      <c r="M22" s="247"/>
    </row>
    <row r="23" spans="3:16" customFormat="1" ht="10.35" customHeight="1" x14ac:dyDescent="0.25">
      <c r="M23" s="247"/>
    </row>
    <row r="24" spans="3:16" customFormat="1" ht="10.35" customHeight="1" x14ac:dyDescent="0.25">
      <c r="M24" s="247"/>
    </row>
    <row r="25" spans="3:16" customFormat="1" ht="19.5" thickBot="1" x14ac:dyDescent="0.3">
      <c r="C25" s="40" t="s">
        <v>326</v>
      </c>
      <c r="D25" s="41"/>
      <c r="E25" s="42"/>
      <c r="F25" s="43"/>
      <c r="G25" s="41"/>
      <c r="H25" s="42"/>
      <c r="I25" s="42"/>
      <c r="M25" s="247"/>
    </row>
    <row r="26" spans="3:16" customFormat="1" ht="6" customHeight="1" x14ac:dyDescent="0.25">
      <c r="C26" s="20"/>
      <c r="D26" s="21"/>
      <c r="E26" s="22"/>
      <c r="F26" s="23"/>
      <c r="G26" s="21"/>
      <c r="H26" s="22"/>
      <c r="I26" s="22"/>
      <c r="M26" s="247"/>
    </row>
    <row r="27" spans="3:16" customFormat="1" ht="30" customHeight="1" x14ac:dyDescent="0.25">
      <c r="C27" s="3"/>
      <c r="D27" s="323" t="s">
        <v>310</v>
      </c>
      <c r="E27" s="323"/>
      <c r="F27" s="323"/>
      <c r="G27" s="323"/>
      <c r="H27" s="323"/>
      <c r="I27" s="323"/>
      <c r="M27" s="247"/>
    </row>
    <row r="28" spans="3:16" customFormat="1" ht="10.35" customHeight="1" x14ac:dyDescent="0.25">
      <c r="C28" s="100"/>
      <c r="D28" s="100"/>
      <c r="E28" s="100"/>
      <c r="F28" s="100"/>
      <c r="G28" s="100"/>
      <c r="H28" s="100"/>
      <c r="I28" s="100"/>
      <c r="M28" s="247"/>
    </row>
    <row r="29" spans="3:16" customFormat="1" ht="30" x14ac:dyDescent="0.25">
      <c r="D29" s="146" t="s">
        <v>92</v>
      </c>
      <c r="E29" s="144" t="s">
        <v>11</v>
      </c>
      <c r="F29" s="144" t="s">
        <v>30</v>
      </c>
      <c r="G29" s="144" t="s">
        <v>93</v>
      </c>
      <c r="H29" s="145" t="s">
        <v>335</v>
      </c>
      <c r="I29" s="144" t="s">
        <v>327</v>
      </c>
      <c r="M29" s="250" t="s">
        <v>416</v>
      </c>
    </row>
    <row r="30" spans="3:16" customFormat="1" ht="30" customHeight="1" x14ac:dyDescent="0.25">
      <c r="C30" s="279">
        <f>MAX($C$11:C29)+1</f>
        <v>12</v>
      </c>
      <c r="D30" s="143">
        <v>1</v>
      </c>
      <c r="E30" s="178"/>
      <c r="F30" s="177"/>
      <c r="G30" s="177" t="s">
        <v>0</v>
      </c>
      <c r="H30" s="216"/>
      <c r="I30" s="177"/>
      <c r="M30" s="256" t="s">
        <v>491</v>
      </c>
      <c r="P30" t="str">
        <f t="shared" ref="P30:P33" si="1">IF(E30="","OK",IF(OR(F30="",G30="",G30="bitte auswählen",H30="",I30=""),"NICHT OK","OK"))</f>
        <v>OK</v>
      </c>
    </row>
    <row r="31" spans="3:16" customFormat="1" ht="30" customHeight="1" x14ac:dyDescent="0.25">
      <c r="C31" s="279">
        <f>MAX($C$11:C30)+1</f>
        <v>13</v>
      </c>
      <c r="D31" s="143">
        <v>2</v>
      </c>
      <c r="E31" s="178"/>
      <c r="F31" s="177"/>
      <c r="G31" s="177" t="s">
        <v>0</v>
      </c>
      <c r="H31" s="216"/>
      <c r="I31" s="177"/>
      <c r="M31" s="303" t="s">
        <v>492</v>
      </c>
      <c r="P31" t="str">
        <f t="shared" si="1"/>
        <v>OK</v>
      </c>
    </row>
    <row r="32" spans="3:16" customFormat="1" ht="30" customHeight="1" x14ac:dyDescent="0.25">
      <c r="C32" s="279">
        <f>MAX($C$11:C31)+1</f>
        <v>14</v>
      </c>
      <c r="D32" s="143">
        <v>3</v>
      </c>
      <c r="E32" s="178"/>
      <c r="F32" s="177"/>
      <c r="G32" s="177" t="s">
        <v>0</v>
      </c>
      <c r="H32" s="216"/>
      <c r="I32" s="177"/>
      <c r="M32" s="247"/>
      <c r="P32" t="str">
        <f t="shared" si="1"/>
        <v>OK</v>
      </c>
    </row>
    <row r="33" spans="3:52" customFormat="1" ht="30" customHeight="1" x14ac:dyDescent="0.25">
      <c r="C33" s="279">
        <f>MAX($C$11:C32)+1</f>
        <v>15</v>
      </c>
      <c r="D33" s="143">
        <v>4</v>
      </c>
      <c r="E33" s="178"/>
      <c r="F33" s="177"/>
      <c r="G33" s="177" t="s">
        <v>0</v>
      </c>
      <c r="H33" s="216"/>
      <c r="I33" s="177"/>
      <c r="M33" s="247"/>
      <c r="P33" t="str">
        <f t="shared" si="1"/>
        <v>OK</v>
      </c>
    </row>
    <row r="34" spans="3:52" customFormat="1" ht="30" customHeight="1" x14ac:dyDescent="0.25">
      <c r="C34" s="279">
        <f>MAX($C$11:C33)+1</f>
        <v>16</v>
      </c>
      <c r="D34" s="143">
        <v>5</v>
      </c>
      <c r="E34" s="179"/>
      <c r="F34" s="177"/>
      <c r="G34" s="177" t="s">
        <v>0</v>
      </c>
      <c r="H34" s="216"/>
      <c r="I34" s="177"/>
      <c r="M34" s="247"/>
      <c r="P34" t="str">
        <f>IF(E34="","OK",IF(OR(F34="",G34="",G34="bitte auswählen",H34="",I34=""),"NICHT OK","OK"))</f>
        <v>OK</v>
      </c>
    </row>
    <row r="35" spans="3:52" customFormat="1" ht="30" customHeight="1" x14ac:dyDescent="0.25">
      <c r="C35" s="279">
        <f>MAX($C$11:C34)+1</f>
        <v>17</v>
      </c>
      <c r="D35" s="143">
        <v>6</v>
      </c>
      <c r="E35" s="178"/>
      <c r="F35" s="177"/>
      <c r="G35" s="177" t="s">
        <v>0</v>
      </c>
      <c r="H35" s="216"/>
      <c r="I35" s="177"/>
      <c r="M35" s="247"/>
      <c r="P35" t="str">
        <f t="shared" ref="P35:P39" si="2">IF(E35="","OK",IF(OR(F35="",G35="",G35="bitte auswählen",H35="",I35=""),"NICHT OK","OK"))</f>
        <v>OK</v>
      </c>
    </row>
    <row r="36" spans="3:52" customFormat="1" ht="30" customHeight="1" x14ac:dyDescent="0.25">
      <c r="C36" s="279">
        <f>MAX($C$11:C35)+1</f>
        <v>18</v>
      </c>
      <c r="D36" s="143">
        <v>7</v>
      </c>
      <c r="E36" s="178"/>
      <c r="F36" s="177"/>
      <c r="G36" s="177" t="s">
        <v>0</v>
      </c>
      <c r="H36" s="216"/>
      <c r="I36" s="177"/>
      <c r="M36" s="247"/>
      <c r="P36" t="str">
        <f t="shared" si="2"/>
        <v>OK</v>
      </c>
    </row>
    <row r="37" spans="3:52" customFormat="1" ht="30" customHeight="1" x14ac:dyDescent="0.25">
      <c r="C37" s="279">
        <f>MAX($C$11:C36)+1</f>
        <v>19</v>
      </c>
      <c r="D37" s="143">
        <v>8</v>
      </c>
      <c r="E37" s="178"/>
      <c r="F37" s="177"/>
      <c r="G37" s="177" t="s">
        <v>0</v>
      </c>
      <c r="H37" s="216"/>
      <c r="I37" s="177"/>
      <c r="M37" s="247"/>
      <c r="P37" t="str">
        <f t="shared" si="2"/>
        <v>OK</v>
      </c>
    </row>
    <row r="38" spans="3:52" customFormat="1" ht="30" customHeight="1" x14ac:dyDescent="0.25">
      <c r="C38" s="279">
        <f>MAX($C$11:C37)+1</f>
        <v>20</v>
      </c>
      <c r="D38" s="143">
        <v>9</v>
      </c>
      <c r="E38" s="178"/>
      <c r="F38" s="177"/>
      <c r="G38" s="177" t="s">
        <v>0</v>
      </c>
      <c r="H38" s="216"/>
      <c r="I38" s="177"/>
      <c r="M38" s="247"/>
      <c r="P38" t="str">
        <f t="shared" si="2"/>
        <v>OK</v>
      </c>
    </row>
    <row r="39" spans="3:52" customFormat="1" ht="30" customHeight="1" x14ac:dyDescent="0.25">
      <c r="C39" s="279">
        <f>MAX($C$11:C38)+1</f>
        <v>21</v>
      </c>
      <c r="D39" s="143">
        <v>10</v>
      </c>
      <c r="E39" s="178"/>
      <c r="F39" s="177"/>
      <c r="G39" s="177" t="s">
        <v>0</v>
      </c>
      <c r="H39" s="216"/>
      <c r="I39" s="177"/>
      <c r="M39" s="247"/>
      <c r="P39" t="str">
        <f t="shared" si="2"/>
        <v>OK</v>
      </c>
    </row>
    <row r="40" spans="3:52" customFormat="1" ht="20.100000000000001" customHeight="1" x14ac:dyDescent="0.25">
      <c r="C40" s="279">
        <f>MAX($C$11:C39)+1</f>
        <v>22</v>
      </c>
      <c r="D40" s="630" t="s">
        <v>322</v>
      </c>
      <c r="E40" s="631"/>
      <c r="F40" s="631"/>
      <c r="G40" s="632"/>
      <c r="H40" s="217">
        <f>SUM(H30:H39)</f>
        <v>0</v>
      </c>
      <c r="M40" s="247"/>
    </row>
    <row r="41" spans="3:52" s="9" customFormat="1" ht="15" customHeight="1" x14ac:dyDescent="0.25">
      <c r="D41"/>
      <c r="E41"/>
      <c r="F41" s="83"/>
      <c r="G41"/>
      <c r="H41"/>
      <c r="I41"/>
      <c r="J41"/>
      <c r="K41"/>
      <c r="L41"/>
      <c r="M41" s="247"/>
      <c r="N41"/>
      <c r="O41"/>
      <c r="P41"/>
      <c r="Q41"/>
      <c r="R41"/>
      <c r="S41"/>
      <c r="T41"/>
      <c r="U41"/>
      <c r="V41"/>
      <c r="W41"/>
      <c r="X41"/>
      <c r="Y41"/>
      <c r="Z41"/>
      <c r="AA41"/>
      <c r="AB41"/>
      <c r="AC41"/>
      <c r="AD41"/>
      <c r="AE41"/>
      <c r="AF41"/>
      <c r="AG41"/>
      <c r="AH41"/>
      <c r="AI41"/>
      <c r="AJ41"/>
      <c r="AK41"/>
      <c r="AL41"/>
      <c r="AM41"/>
      <c r="AN41"/>
      <c r="AO41"/>
      <c r="AP41"/>
      <c r="AQ41"/>
      <c r="AR41"/>
      <c r="AS41"/>
      <c r="AT41"/>
    </row>
    <row r="42" spans="3:52" s="9" customFormat="1" ht="20.100000000000001" customHeight="1" x14ac:dyDescent="0.25">
      <c r="C42" s="13"/>
      <c r="D42" s="428" t="s">
        <v>221</v>
      </c>
      <c r="E42" s="429"/>
      <c r="F42" s="429"/>
      <c r="G42" s="429"/>
      <c r="H42" s="429"/>
      <c r="I42" s="430"/>
      <c r="J42"/>
      <c r="K42"/>
      <c r="L42"/>
      <c r="M42" s="247"/>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row>
    <row r="43" spans="3:52" s="9" customFormat="1" ht="75" customHeight="1" x14ac:dyDescent="0.25">
      <c r="C43" s="279">
        <f>MAX($C$11:C42)+1</f>
        <v>23</v>
      </c>
      <c r="D43" s="636"/>
      <c r="E43" s="637"/>
      <c r="F43" s="637"/>
      <c r="G43" s="637"/>
      <c r="H43" s="637"/>
      <c r="I43" s="638"/>
      <c r="J43"/>
      <c r="K43"/>
      <c r="L43"/>
      <c r="M43" s="247"/>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row>
    <row r="44" spans="3:52" customFormat="1" ht="10.35" customHeight="1" x14ac:dyDescent="0.25">
      <c r="M44" s="247"/>
    </row>
    <row r="45" spans="3:52" customFormat="1" ht="10.35" customHeight="1" x14ac:dyDescent="0.25">
      <c r="M45" s="247"/>
    </row>
    <row r="46" spans="3:52" customFormat="1" ht="19.5" thickBot="1" x14ac:dyDescent="0.3">
      <c r="C46" s="40" t="s">
        <v>403</v>
      </c>
      <c r="D46" s="41"/>
      <c r="E46" s="42"/>
      <c r="F46" s="43"/>
      <c r="G46" s="41"/>
      <c r="H46" s="42"/>
      <c r="I46" s="42"/>
      <c r="M46" s="247"/>
    </row>
    <row r="47" spans="3:52" customFormat="1" ht="6" customHeight="1" x14ac:dyDescent="0.25">
      <c r="M47" s="247"/>
    </row>
    <row r="48" spans="3:52" customFormat="1" ht="60" customHeight="1" x14ac:dyDescent="0.25">
      <c r="C48" s="6"/>
      <c r="D48" s="640" t="s">
        <v>414</v>
      </c>
      <c r="E48" s="640"/>
      <c r="F48" s="640"/>
      <c r="G48" s="640"/>
      <c r="H48" s="640"/>
      <c r="I48" s="640"/>
      <c r="M48" s="247"/>
    </row>
    <row r="49" spans="3:16" customFormat="1" ht="10.35" customHeight="1" x14ac:dyDescent="0.25">
      <c r="M49" s="247"/>
    </row>
    <row r="50" spans="3:16" customFormat="1" ht="20.100000000000001" customHeight="1" x14ac:dyDescent="0.25">
      <c r="C50" s="279">
        <f>MAX($C$11:C47)+1</f>
        <v>24</v>
      </c>
      <c r="D50" s="31"/>
      <c r="E50" s="96" t="s">
        <v>147</v>
      </c>
      <c r="F50" s="218">
        <f>H22+H40</f>
        <v>0</v>
      </c>
      <c r="G50" s="639" t="str">
        <f>IF(F52&gt;0.9, "WARNUNG: Maximal Förderquote von 90% überschritten", IF(AND('A | Basisdaten'!M28= "Körperschaften/ Anstalten öffentlichen Rechts", F58&lt;&gt;"Ja", F52&gt;80%), "WARNUNG: Maximal Förderquote für Körperschaften liegt bei 80%; bis zu 90% sind zulässig wenn Sie weiter unten bestätigen, dass der/die Antragstellende finanzschwach ist und dies begründen.", ""))</f>
        <v/>
      </c>
      <c r="H50" s="639"/>
      <c r="I50" s="639"/>
      <c r="M50" s="247"/>
    </row>
    <row r="51" spans="3:16" customFormat="1" ht="6" customHeight="1" x14ac:dyDescent="0.25">
      <c r="G51" s="639"/>
      <c r="H51" s="639"/>
      <c r="I51" s="639"/>
      <c r="M51" s="247"/>
    </row>
    <row r="52" spans="3:16" customFormat="1" ht="20.100000000000001" customHeight="1" x14ac:dyDescent="0.25">
      <c r="C52" s="279">
        <f>MAX($C$11:C51)+1</f>
        <v>25</v>
      </c>
      <c r="D52" s="31"/>
      <c r="E52" s="97" t="s">
        <v>128</v>
      </c>
      <c r="F52" s="226"/>
      <c r="G52" s="639"/>
      <c r="H52" s="639"/>
      <c r="I52" s="639"/>
      <c r="M52" s="247"/>
      <c r="P52" t="str">
        <f>IF(F52="", "NICHT OK", IF(F52&gt;0.9, "NICHT OK", IF(AND('A | Basisdaten'!M28= "Körperschaften/ Anstalten öffentlichen Rechts", F58&lt;&gt;"Ja", F52&gt;80%), "NICHT OK", "OK")))</f>
        <v>NICHT OK</v>
      </c>
    </row>
    <row r="53" spans="3:16" customFormat="1" ht="6" customHeight="1" x14ac:dyDescent="0.25">
      <c r="M53" s="247"/>
    </row>
    <row r="54" spans="3:16" customFormat="1" ht="20.100000000000001" customHeight="1" x14ac:dyDescent="0.25">
      <c r="C54" s="279">
        <f>MAX($C$11:C53)+1</f>
        <v>26</v>
      </c>
      <c r="D54" s="31"/>
      <c r="E54" s="96" t="s">
        <v>284</v>
      </c>
      <c r="F54" s="218">
        <f>F50*F52</f>
        <v>0</v>
      </c>
      <c r="G54" s="290" t="str">
        <f>IF(F54&gt;500000, "WARNUNG: Förderhöchstgrenze von 500.000€ überschritten", "")</f>
        <v/>
      </c>
      <c r="M54" s="247"/>
      <c r="P54" t="str">
        <f>IF(F54&gt;500000, "NICHT OK", "OK")</f>
        <v>OK</v>
      </c>
    </row>
    <row r="55" spans="3:16" customFormat="1" ht="20.100000000000001" customHeight="1" x14ac:dyDescent="0.25">
      <c r="C55" s="279">
        <f>MAX($C$11:C54)+1</f>
        <v>27</v>
      </c>
      <c r="D55" s="31"/>
      <c r="E55" s="96" t="s">
        <v>148</v>
      </c>
      <c r="F55" s="218">
        <f>F50*(1-F52)</f>
        <v>0</v>
      </c>
      <c r="G55" s="31"/>
      <c r="I55" s="78"/>
      <c r="M55" s="247" t="s">
        <v>493</v>
      </c>
    </row>
    <row r="56" spans="3:16" customFormat="1" ht="6" customHeight="1" x14ac:dyDescent="0.25">
      <c r="M56" s="247"/>
    </row>
    <row r="57" spans="3:16" customFormat="1" ht="60" customHeight="1" x14ac:dyDescent="0.25">
      <c r="C57" s="279">
        <f>MAX($C$11:C56)+1</f>
        <v>28</v>
      </c>
      <c r="D57" s="31"/>
      <c r="E57" s="98" t="s">
        <v>149</v>
      </c>
      <c r="F57" s="633"/>
      <c r="G57" s="634"/>
      <c r="H57" s="634"/>
      <c r="I57" s="635"/>
      <c r="M57" s="240" t="s">
        <v>494</v>
      </c>
      <c r="P57" t="str">
        <f>IF(F57="", "NICHT OK", "OK")</f>
        <v>NICHT OK</v>
      </c>
    </row>
    <row r="58" spans="3:16" customFormat="1" ht="20.100000000000001" customHeight="1" x14ac:dyDescent="0.25">
      <c r="C58" s="279" t="str">
        <f>IF('A | Basisdaten'!M28&lt;&gt; "Körperschaften/ Anstalten öffentlichen Rechts","", MAX($C$11:C57)+1)</f>
        <v/>
      </c>
      <c r="E58" s="96" t="s">
        <v>447</v>
      </c>
      <c r="F58" s="180" t="s">
        <v>0</v>
      </c>
      <c r="M58" s="247"/>
      <c r="P58" t="str">
        <f>IF('A | Basisdaten'!M28 &lt;&gt; "Körperschaften/ Anstalten öffentlichen Rechts", "OK", IF(OR(F58="", F58="bitte auswählen"), "NICHT OK", "OK"))</f>
        <v>OK</v>
      </c>
    </row>
    <row r="59" spans="3:16" customFormat="1" ht="20.100000000000001" customHeight="1" x14ac:dyDescent="0.25">
      <c r="E59" s="31"/>
      <c r="M59" s="247"/>
    </row>
    <row r="60" spans="3:16" customFormat="1" ht="19.5" thickBot="1" x14ac:dyDescent="0.3">
      <c r="C60" s="40" t="s">
        <v>306</v>
      </c>
      <c r="D60" s="41"/>
      <c r="E60" s="42"/>
      <c r="F60" s="43"/>
      <c r="G60" s="41"/>
      <c r="H60" s="42"/>
      <c r="I60" s="42"/>
      <c r="M60" s="247"/>
    </row>
    <row r="61" spans="3:16" customFormat="1" ht="6" customHeight="1" x14ac:dyDescent="0.25">
      <c r="C61" s="20"/>
      <c r="D61" s="21"/>
      <c r="E61" s="22"/>
      <c r="F61" s="23"/>
      <c r="G61" s="21"/>
      <c r="H61" s="22"/>
      <c r="I61" s="22"/>
      <c r="M61" s="247"/>
    </row>
    <row r="62" spans="3:16" customFormat="1" ht="30" customHeight="1" x14ac:dyDescent="0.25">
      <c r="C62" s="31"/>
      <c r="D62" s="313" t="s">
        <v>510</v>
      </c>
      <c r="E62" s="313"/>
      <c r="F62" s="313"/>
      <c r="G62" s="313"/>
      <c r="H62" s="313"/>
      <c r="I62" s="313"/>
      <c r="M62" s="247"/>
    </row>
    <row r="63" spans="3:16" customFormat="1" ht="10.35" customHeight="1" thickBot="1" x14ac:dyDescent="0.3">
      <c r="C63" s="31"/>
      <c r="D63" s="99"/>
      <c r="E63" s="99"/>
      <c r="F63" s="99"/>
      <c r="G63" s="99"/>
      <c r="H63" s="99"/>
      <c r="I63" s="99"/>
      <c r="M63" s="247"/>
    </row>
    <row r="64" spans="3:16" customFormat="1" ht="15" x14ac:dyDescent="0.25">
      <c r="C64" s="307" t="s">
        <v>30</v>
      </c>
      <c r="D64" s="308"/>
      <c r="E64" s="309"/>
      <c r="F64" s="304" t="s">
        <v>45</v>
      </c>
      <c r="H64" s="31"/>
      <c r="M64" s="247"/>
      <c r="P64" s="31"/>
    </row>
    <row r="65" spans="3:18" customFormat="1" ht="15" x14ac:dyDescent="0.25">
      <c r="C65" s="644" t="s">
        <v>218</v>
      </c>
      <c r="D65" s="645"/>
      <c r="E65" s="646"/>
      <c r="F65" s="305">
        <f>(SUMIF($G$12:$G$21,"Auftragsvergabe*",$H$12:$H$21)+SUMIF($G$30:$G$39,"Auftragsvergabe*",$H$30:$H$39))</f>
        <v>0</v>
      </c>
      <c r="H65" s="31"/>
      <c r="M65" s="247"/>
    </row>
    <row r="66" spans="3:18" customFormat="1" ht="15" x14ac:dyDescent="0.25">
      <c r="C66" s="644" t="s">
        <v>495</v>
      </c>
      <c r="D66" s="645"/>
      <c r="E66" s="646"/>
      <c r="F66" s="305">
        <f>(SUMIF($G$12:$G$21,"Miet*",$H$12:$H$21)+SUMIF($G$30:$G$39,"Miet*",$H$30:$H$39))</f>
        <v>0</v>
      </c>
      <c r="H66" s="31"/>
      <c r="M66" s="247"/>
    </row>
    <row r="67" spans="3:18" customFormat="1" ht="15" x14ac:dyDescent="0.25">
      <c r="C67" s="644" t="s">
        <v>219</v>
      </c>
      <c r="D67" s="645"/>
      <c r="E67" s="646"/>
      <c r="F67" s="305">
        <f>(SUMIF($G$12:$G$21,"Dienstreisen*",$H$12:$H$21)+SUMIF($G$30:$G$39,"Dienstreisen*",$H$30:$H$39))</f>
        <v>0</v>
      </c>
      <c r="H67" s="31"/>
      <c r="M67" s="247"/>
    </row>
    <row r="68" spans="3:18" customFormat="1" ht="15.75" thickBot="1" x14ac:dyDescent="0.3">
      <c r="C68" s="641" t="s">
        <v>46</v>
      </c>
      <c r="D68" s="642"/>
      <c r="E68" s="643"/>
      <c r="F68" s="306">
        <f>SUM(F65:F67)</f>
        <v>0</v>
      </c>
      <c r="H68" s="31"/>
      <c r="M68" s="255"/>
    </row>
    <row r="69" spans="3:18" customFormat="1" ht="15" x14ac:dyDescent="0.25">
      <c r="D69" s="1"/>
      <c r="E69" s="1"/>
      <c r="F69" s="1"/>
      <c r="G69" s="85"/>
      <c r="H69" s="86"/>
    </row>
    <row r="70" spans="3:18" customFormat="1" ht="6" customHeight="1" x14ac:dyDescent="0.25"/>
    <row r="71" spans="3:18" customFormat="1" ht="15" x14ac:dyDescent="0.25"/>
    <row r="72" spans="3:18" s="9" customFormat="1" ht="15" customHeight="1" x14ac:dyDescent="0.25">
      <c r="C72"/>
      <c r="D72"/>
      <c r="E72"/>
      <c r="F72"/>
      <c r="G72"/>
      <c r="H72"/>
      <c r="I72"/>
      <c r="J72"/>
    </row>
    <row r="73" spans="3:18" s="9" customFormat="1" ht="30" customHeight="1" x14ac:dyDescent="0.25">
      <c r="C73"/>
      <c r="D73" s="70"/>
      <c r="E73" s="70"/>
      <c r="F73" s="291" t="str">
        <f>IF(P73="NICHT OK", "û", "ü")</f>
        <v>û</v>
      </c>
      <c r="G73" s="290" t="str">
        <f>IF(P73="NICHT OK", "Antragsseite ist noch nicht vollständig ausgefüllt", "Antragsseite ist vollständig ausgefüllt")</f>
        <v>Antragsseite ist noch nicht vollständig ausgefüllt</v>
      </c>
      <c r="H73" s="19"/>
      <c r="I73" s="19"/>
      <c r="J73" s="70"/>
      <c r="K73" s="8"/>
      <c r="L73" s="8"/>
      <c r="M73" s="8"/>
      <c r="N73" s="8"/>
      <c r="O73" s="8"/>
      <c r="P73" s="8" t="str">
        <f>IF(COUNTIF($P$4:$P$72, "NICHT OK")&gt;0, "NICHT OK", "OK")</f>
        <v>NICHT OK</v>
      </c>
      <c r="Q73" s="8"/>
      <c r="R73" s="8"/>
    </row>
    <row r="74" spans="3:18" ht="6" customHeight="1" x14ac:dyDescent="0.25">
      <c r="C74"/>
      <c r="D74"/>
      <c r="E74"/>
      <c r="F74"/>
      <c r="G74"/>
      <c r="H74"/>
      <c r="I74"/>
      <c r="J74"/>
      <c r="K74"/>
      <c r="L74"/>
      <c r="M74"/>
      <c r="N74"/>
      <c r="O74"/>
      <c r="P74"/>
      <c r="Q74"/>
      <c r="R74"/>
    </row>
    <row r="75" spans="3:18" ht="6" customHeight="1" x14ac:dyDescent="0.2"/>
    <row r="76" spans="3:18" ht="18" customHeight="1" x14ac:dyDescent="0.25">
      <c r="C76" s="5"/>
      <c r="D76" s="5"/>
      <c r="E76" s="5"/>
      <c r="F76" s="5"/>
      <c r="G76" s="5"/>
      <c r="H76" s="5"/>
      <c r="I76" s="5"/>
      <c r="J76" s="5"/>
    </row>
    <row r="77" spans="3:18" ht="18" customHeight="1" x14ac:dyDescent="0.2"/>
    <row r="78" spans="3:18" ht="18" customHeight="1" x14ac:dyDescent="0.2"/>
    <row r="79" spans="3:18" ht="18" customHeight="1" x14ac:dyDescent="0.25">
      <c r="C79"/>
      <c r="D79"/>
      <c r="E79"/>
      <c r="F79"/>
      <c r="G79"/>
      <c r="H79"/>
      <c r="I79"/>
      <c r="J79"/>
    </row>
  </sheetData>
  <sheetProtection password="EBCC" sheet="1" formatColumns="0" selectLockedCells="1"/>
  <mergeCells count="16">
    <mergeCell ref="C68:E68"/>
    <mergeCell ref="C66:E66"/>
    <mergeCell ref="C65:E65"/>
    <mergeCell ref="C67:E67"/>
    <mergeCell ref="D62:I62"/>
    <mergeCell ref="C4:J4"/>
    <mergeCell ref="C5:J5"/>
    <mergeCell ref="D22:G22"/>
    <mergeCell ref="D40:G40"/>
    <mergeCell ref="F57:I57"/>
    <mergeCell ref="D42:I42"/>
    <mergeCell ref="D43:I43"/>
    <mergeCell ref="G50:I52"/>
    <mergeCell ref="D48:I48"/>
    <mergeCell ref="D27:I27"/>
    <mergeCell ref="D9:I9"/>
  </mergeCells>
  <conditionalFormatting sqref="D43">
    <cfRule type="expression" dxfId="92" priority="6">
      <formula>IF($D$43 &lt;&gt;"", TRUE,FALSE)</formula>
    </cfRule>
  </conditionalFormatting>
  <conditionalFormatting sqref="D73 F73:G73 J73">
    <cfRule type="expression" dxfId="91" priority="11">
      <formula>IF($P$73="OK", TRUE,FALSE)</formula>
    </cfRule>
  </conditionalFormatting>
  <conditionalFormatting sqref="E12:F21 H12:I21">
    <cfRule type="expression" dxfId="90" priority="15">
      <formula>IF(AND(E12&lt;&gt;"", E12&lt;&gt;"bitte auswählen"), TRUE,FALSE)</formula>
    </cfRule>
  </conditionalFormatting>
  <conditionalFormatting sqref="E30:I39">
    <cfRule type="expression" dxfId="89" priority="13">
      <formula>IF(AND(E30&lt;&gt;"", E30&lt;&gt;"bitte auswählen"), TRUE,FALSE)</formula>
    </cfRule>
  </conditionalFormatting>
  <conditionalFormatting sqref="F58">
    <cfRule type="expression" dxfId="88" priority="3">
      <formula>IF(AND(F58&lt;&gt;"",F58&lt;&gt;"bitte auswählen"), TRUE,FALSE)</formula>
    </cfRule>
  </conditionalFormatting>
  <conditionalFormatting sqref="F12:I21">
    <cfRule type="expression" dxfId="87" priority="4">
      <formula>IF($E12="",TRUE,FALSE)</formula>
    </cfRule>
  </conditionalFormatting>
  <conditionalFormatting sqref="F30:I39">
    <cfRule type="expression" dxfId="86" priority="5">
      <formula>IF($E30="", TRUE,FALSE)</formula>
    </cfRule>
  </conditionalFormatting>
  <conditionalFormatting sqref="F57:I57">
    <cfRule type="expression" dxfId="85" priority="1">
      <formula>IF($F$57&lt;&gt;"", TRUE,FALSE)</formula>
    </cfRule>
  </conditionalFormatting>
  <dataValidations xWindow="728" yWindow="599" count="12">
    <dataValidation allowBlank="1" showInputMessage="1" showErrorMessage="1" errorTitle="WARNUNG" error="Bitte nutzen Sie das Dropdown und wählen darüber einen gültigen Wert aus" sqref="G12:G21"/>
    <dataValidation type="decimal" allowBlank="1" showInputMessage="1" showErrorMessage="1" errorTitle="WARNUNG" error="Nur Zahlen größer oder gleich 0 erlaubt" sqref="H12:H21 H30:H39">
      <formula1>0</formula1>
      <formula2>99999999999</formula2>
    </dataValidation>
    <dataValidation type="list" allowBlank="1" showInputMessage="1" showErrorMessage="1" errorTitle="WARNUNG" error="Bitte nutzen Sie das Dropdown und wählen darüber einen gültigen Wert aus" sqref="G30:G39">
      <formula1>listRessourcenplanPositionÖA</formula1>
    </dataValidation>
    <dataValidation type="decimal" allowBlank="1" showInputMessage="1" showErrorMessage="1" errorTitle="WARNUNG" error="Nur Prozentzahlen zwischen 0% und 100% erlaubt" sqref="F52">
      <formula1>0</formula1>
      <formula2>1</formula2>
    </dataValidation>
    <dataValidation allowBlank="1" promptTitle="Hinweis:" prompt="Wählen Sie im Dropdown-menü das Tabellenblatt an und klicken Sie anschließend auf den Link." sqref="AA41:AC41"/>
    <dataValidation type="list" allowBlank="1" showInputMessage="1" showErrorMessage="1" sqref="F58">
      <formula1>listJaNein</formula1>
    </dataValidation>
    <dataValidation type="list" allowBlank="1" showErrorMessage="1" errorTitle="WARNUNG" error="Bitte nutzen Sie das Dropdown und wählen darüber einen gültigen Wert aus" promptTitle="HINWEIS" sqref="I12:I21">
      <formula1>listRessourcenplanAnlage</formula1>
    </dataValidation>
    <dataValidation allowBlank="1" showInputMessage="1" showErrorMessage="1" errorTitle="WARNUNG" error="Maximal 1.040 Zeichen erlaubt! (inkl. Leerzeichen)" promptTitle="HINWEIS" prompt="Maximal 1.040 Zeichen erlaubt (ungefähr 160 Wörter)" sqref="D43:I43"/>
    <dataValidation type="textLength" allowBlank="1" showInputMessage="1" showErrorMessage="1" errorTitle="WARNUNG" error="Maximal 80 Zeichen erlaubt! (inkl. Leerzeichen)" promptTitle="HINWEIS" prompt="Maximal 80 Zeichen erlaubt (ungefähr 10 Worte)" sqref="E12:E21 E30:E39 I30:I39">
      <formula1>0</formula1>
      <formula2>80</formula2>
    </dataValidation>
    <dataValidation type="textLength" allowBlank="1" showInputMessage="1" showErrorMessage="1" errorTitle="WARNUNG" error="Maximal 110 Zeichen erlaubt! (inkl. Leerzeichen)" promptTitle="Hinweis" prompt="Maximal 110 Zeichen erlaubt (ungefähr 14 Worte)" sqref="F12:F21 F30:F39">
      <formula1>0</formula1>
      <formula2>110</formula2>
    </dataValidation>
    <dataValidation allowBlank="1" error="_x000a_" sqref="J57:M57"/>
    <dataValidation type="textLength" allowBlank="1" showInputMessage="1" showErrorMessage="1" errorTitle="WARNUNG" error="Maximal 630 Zeichen erlaubt (inkl. Leerzeichen)!" promptTitle="HINWEIS" prompt="Maximal 630 Zeichen erlaubt (ungefähr 100 Wörter)" sqref="F57:I57">
      <formula1>0</formula1>
      <formula2>630</formula2>
    </dataValidation>
  </dataValidations>
  <printOptions horizontalCentered="1"/>
  <pageMargins left="0.23622047244094491" right="0.23622047244094491" top="0.74803149606299213" bottom="0.74803149606299213" header="0.31496062992125984" footer="0.31496062992125984"/>
  <pageSetup paperSize="9" scale="64" fitToWidth="0" fitToHeight="0" orientation="landscape" r:id="rId1"/>
  <headerFooter>
    <oddFooter>&amp;CSeite &amp;P von &amp;N</oddFooter>
  </headerFooter>
  <rowBreaks count="2" manualBreakCount="2">
    <brk id="22" min="1" max="10" man="1"/>
    <brk id="44" min="1" max="10" man="1"/>
  </rowBreaks>
  <drawing r:id="rId2"/>
  <extLst>
    <ext xmlns:x14="http://schemas.microsoft.com/office/spreadsheetml/2009/9/main" uri="{78C0D931-6437-407d-A8EE-F0AAD7539E65}">
      <x14:conditionalFormattings>
        <x14:conditionalFormatting xmlns:xm="http://schemas.microsoft.com/office/excel/2006/main">
          <x14:cfRule type="expression" priority="2" id="{C3883E50-ACEA-4D97-B14E-DA451826DE1A}">
            <xm:f>IF('A | Basisdaten'!$M$28 &lt;&gt; "Körperschaften/ Anstalten öffentlichen Rechts", TRUE,FALSE)</xm:f>
            <x14:dxf>
              <font>
                <color theme="0"/>
              </font>
              <fill>
                <patternFill>
                  <bgColor theme="0"/>
                </patternFill>
              </fill>
              <border>
                <left/>
                <right/>
                <bottom/>
                <vertical/>
                <horizontal/>
              </border>
            </x14:dxf>
          </x14:cfRule>
          <xm:sqref>E58:F58</xm:sqref>
        </x14:conditionalFormatting>
        <x14:conditionalFormatting xmlns:xm="http://schemas.microsoft.com/office/excel/2006/main">
          <x14:cfRule type="expression" priority="7" id="{00000000-000E-0000-0D00-000006000000}">
            <xm:f>IF(F52="",FALSE, IF(F52&gt;0.9,FALSE,IF(AND('A | Basisdaten'!M28="Körperschaften/ Anstalten öffentlichen Rechts",F58&lt;&gt;"Ja",F52&gt;80%),FALSE,TRUE)))</xm:f>
            <x14:dxf>
              <fill>
                <patternFill>
                  <bgColor theme="4" tint="0.79998168889431442"/>
                </patternFill>
              </fill>
            </x14:dxf>
          </x14:cfRule>
          <xm:sqref>F52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59999389629810485"/>
    <pageSetUpPr fitToPage="1"/>
  </sheetPr>
  <dimension ref="C2:BH71"/>
  <sheetViews>
    <sheetView showGridLines="0" zoomScaleNormal="100" zoomScaleSheetLayoutView="100" workbookViewId="0">
      <selection activeCell="O24" sqref="O24:AL24"/>
    </sheetView>
  </sheetViews>
  <sheetFormatPr baseColWidth="10" defaultColWidth="11.42578125" defaultRowHeight="12" x14ac:dyDescent="0.2"/>
  <cols>
    <col min="1" max="23" width="3.42578125" style="31" customWidth="1"/>
    <col min="24" max="24" width="3.42578125" style="66" customWidth="1"/>
    <col min="25" max="35" width="3.42578125" style="31" customWidth="1"/>
    <col min="36" max="38" width="3.5703125" style="31" customWidth="1"/>
    <col min="39" max="40" width="3.42578125" style="31" customWidth="1"/>
    <col min="41" max="41" width="71.5703125" style="31" customWidth="1"/>
    <col min="42" max="42" width="3.42578125" style="31" customWidth="1"/>
    <col min="43" max="43" width="14.42578125" style="31" hidden="1" customWidth="1"/>
    <col min="44" max="44" width="11.42578125" style="31" hidden="1" customWidth="1"/>
    <col min="45" max="16384" width="11.42578125" style="31"/>
  </cols>
  <sheetData>
    <row r="2" spans="3:44" ht="12" customHeight="1" x14ac:dyDescent="0.25">
      <c r="C2" s="30"/>
      <c r="D2"/>
      <c r="E2"/>
      <c r="F2"/>
      <c r="G2"/>
      <c r="H2"/>
      <c r="I2"/>
      <c r="J2"/>
      <c r="K2"/>
      <c r="L2"/>
      <c r="M2"/>
      <c r="N2"/>
      <c r="O2"/>
      <c r="P2"/>
      <c r="Q2"/>
      <c r="R2"/>
      <c r="S2"/>
      <c r="T2"/>
      <c r="U2"/>
      <c r="V2"/>
      <c r="W2"/>
      <c r="X2"/>
      <c r="Y2"/>
      <c r="Z2"/>
      <c r="AA2"/>
      <c r="AB2"/>
      <c r="AC2"/>
      <c r="AD2"/>
      <c r="AE2"/>
      <c r="AF2"/>
      <c r="AG2"/>
      <c r="AH2"/>
      <c r="AI2"/>
      <c r="AJ2"/>
      <c r="AK2"/>
      <c r="AL2"/>
      <c r="AQ2" s="32"/>
      <c r="AR2" s="32"/>
    </row>
    <row r="3" spans="3:44" ht="12" customHeight="1" x14ac:dyDescent="0.25">
      <c r="C3" s="33" t="s">
        <v>392</v>
      </c>
      <c r="D3"/>
      <c r="E3"/>
      <c r="F3"/>
      <c r="G3"/>
      <c r="H3"/>
      <c r="I3"/>
      <c r="J3"/>
      <c r="K3"/>
      <c r="L3"/>
      <c r="M3"/>
      <c r="N3"/>
      <c r="O3"/>
      <c r="P3"/>
      <c r="Q3"/>
      <c r="R3"/>
      <c r="S3"/>
      <c r="T3"/>
      <c r="U3"/>
      <c r="V3"/>
      <c r="W3"/>
      <c r="X3"/>
      <c r="Y3"/>
      <c r="Z3"/>
      <c r="AA3"/>
      <c r="AB3"/>
      <c r="AC3"/>
      <c r="AD3"/>
      <c r="AE3"/>
      <c r="AF3"/>
      <c r="AG3"/>
      <c r="AH3"/>
      <c r="AI3"/>
      <c r="AJ3"/>
      <c r="AK3"/>
      <c r="AL3" s="266" t="s">
        <v>516</v>
      </c>
      <c r="AQ3" s="34" t="s">
        <v>57</v>
      </c>
      <c r="AR3" s="34" t="s">
        <v>56</v>
      </c>
    </row>
    <row r="4" spans="3:44" s="9" customFormat="1" ht="30" customHeight="1" x14ac:dyDescent="0.25">
      <c r="C4" s="397" t="s">
        <v>69</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98"/>
    </row>
    <row r="5" spans="3:44" customFormat="1" ht="20.100000000000001" customHeight="1" x14ac:dyDescent="0.25"/>
    <row r="6" spans="3:44" s="9" customFormat="1" ht="19.5" thickBot="1" x14ac:dyDescent="0.3">
      <c r="C6" s="40" t="s">
        <v>55</v>
      </c>
      <c r="D6" s="41"/>
      <c r="E6" s="41"/>
      <c r="F6" s="42"/>
      <c r="G6" s="43"/>
      <c r="H6" s="42"/>
      <c r="I6" s="42"/>
      <c r="J6" s="42"/>
      <c r="K6" s="42"/>
      <c r="L6" s="42"/>
      <c r="M6" s="42"/>
      <c r="N6" s="42"/>
      <c r="O6" s="42"/>
      <c r="P6" s="44"/>
      <c r="Q6" s="44"/>
      <c r="R6" s="45"/>
      <c r="S6" s="45"/>
      <c r="T6" s="45"/>
      <c r="U6" s="45"/>
      <c r="V6" s="46"/>
      <c r="W6" s="41"/>
      <c r="X6" s="47"/>
      <c r="Y6" s="48"/>
      <c r="Z6" s="48"/>
      <c r="AA6" s="48"/>
      <c r="AB6" s="41"/>
      <c r="AC6" s="41"/>
      <c r="AD6" s="41"/>
      <c r="AE6" s="41"/>
      <c r="AF6" s="41"/>
      <c r="AG6" s="41"/>
      <c r="AH6" s="41"/>
      <c r="AI6" s="41"/>
      <c r="AJ6" s="41"/>
      <c r="AK6" s="41"/>
      <c r="AL6" s="41"/>
      <c r="AO6" s="144" t="s">
        <v>225</v>
      </c>
    </row>
    <row r="7" spans="3:44" s="9" customFormat="1" ht="10.35" customHeight="1" x14ac:dyDescent="0.2">
      <c r="D7" s="49"/>
      <c r="E7" s="49"/>
      <c r="F7" s="29"/>
      <c r="G7" s="50"/>
      <c r="H7" s="29"/>
      <c r="I7" s="29"/>
      <c r="J7" s="29"/>
      <c r="K7" s="29"/>
      <c r="L7" s="29"/>
      <c r="M7" s="29"/>
      <c r="N7" s="29"/>
      <c r="O7" s="29"/>
      <c r="P7" s="36"/>
      <c r="Q7" s="36"/>
      <c r="R7" s="37"/>
      <c r="S7" s="37"/>
      <c r="T7" s="37"/>
      <c r="U7" s="37"/>
      <c r="V7" s="31"/>
      <c r="X7" s="38"/>
      <c r="Y7" s="39"/>
      <c r="Z7" s="39"/>
      <c r="AA7" s="39"/>
      <c r="AO7" s="239"/>
    </row>
    <row r="8" spans="3:44" s="9" customFormat="1" ht="30" customHeight="1" x14ac:dyDescent="0.25">
      <c r="C8" s="279">
        <v>1</v>
      </c>
      <c r="D8" s="655" t="s">
        <v>317</v>
      </c>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7"/>
      <c r="AJ8" s="647"/>
      <c r="AK8" s="647"/>
      <c r="AL8" s="647"/>
      <c r="AM8" s="8"/>
      <c r="AN8" s="8"/>
      <c r="AO8" s="240"/>
      <c r="AP8" s="8"/>
      <c r="AQ8" s="67" t="b">
        <v>0</v>
      </c>
      <c r="AR8" s="8" t="str">
        <f>IF(AQ8&lt;&gt;TRUE, "NICHT OK", "OK")</f>
        <v>NICHT OK</v>
      </c>
    </row>
    <row r="9" spans="3:44" s="9" customFormat="1" ht="6" customHeight="1" x14ac:dyDescent="0.25">
      <c r="C9" s="13"/>
      <c r="D9" s="4"/>
      <c r="E9" s="4"/>
      <c r="F9" s="8"/>
      <c r="G9" s="8"/>
      <c r="H9" s="8"/>
      <c r="I9" s="8"/>
      <c r="J9" s="8"/>
      <c r="K9" s="8"/>
      <c r="L9" s="8"/>
      <c r="M9" s="8"/>
      <c r="N9" s="8"/>
      <c r="O9" s="8"/>
      <c r="P9" s="8"/>
      <c r="Q9" s="8"/>
      <c r="R9" s="8"/>
      <c r="S9" s="8"/>
      <c r="T9" s="8"/>
      <c r="U9" s="8"/>
      <c r="V9"/>
      <c r="W9" s="8"/>
      <c r="X9" s="3"/>
      <c r="Y9" s="8"/>
      <c r="Z9" s="8"/>
      <c r="AA9" s="8"/>
      <c r="AB9" s="8"/>
      <c r="AC9" s="8"/>
      <c r="AD9" s="8"/>
      <c r="AE9" s="8"/>
      <c r="AF9" s="8"/>
      <c r="AG9" s="8"/>
      <c r="AH9" s="8"/>
      <c r="AI9" s="8"/>
      <c r="AJ9" s="8"/>
      <c r="AK9" s="8"/>
      <c r="AL9" s="8"/>
      <c r="AM9" s="8"/>
      <c r="AN9" s="8"/>
      <c r="AO9" s="240"/>
      <c r="AP9" s="8"/>
      <c r="AQ9" s="8"/>
      <c r="AR9" s="8"/>
    </row>
    <row r="10" spans="3:44" s="9" customFormat="1" ht="30" customHeight="1" x14ac:dyDescent="0.25">
      <c r="C10" s="279">
        <f>MAX($C$8:C9)+1</f>
        <v>2</v>
      </c>
      <c r="D10" s="655" t="s">
        <v>318</v>
      </c>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c r="AH10" s="656"/>
      <c r="AI10" s="657"/>
      <c r="AJ10" s="647"/>
      <c r="AK10" s="647"/>
      <c r="AL10" s="647"/>
      <c r="AM10" s="8"/>
      <c r="AN10" s="8"/>
      <c r="AO10" s="240"/>
      <c r="AP10" s="8"/>
      <c r="AQ10" s="67" t="b">
        <v>0</v>
      </c>
      <c r="AR10" s="8" t="str">
        <f>IF(AQ10&lt;&gt;TRUE, "NICHT OK", "OK")</f>
        <v>NICHT OK</v>
      </c>
    </row>
    <row r="11" spans="3:44" s="9" customFormat="1" ht="6" customHeight="1" x14ac:dyDescent="0.25">
      <c r="C11" s="13"/>
      <c r="D11" s="4"/>
      <c r="E11" s="4"/>
      <c r="F11" s="8"/>
      <c r="G11" s="8"/>
      <c r="H11" s="8"/>
      <c r="I11" s="8"/>
      <c r="J11" s="8"/>
      <c r="K11" s="8"/>
      <c r="L11" s="8"/>
      <c r="M11" s="8"/>
      <c r="N11" s="8"/>
      <c r="O11" s="8"/>
      <c r="P11" s="8"/>
      <c r="Q11" s="8"/>
      <c r="R11" s="8"/>
      <c r="S11" s="8"/>
      <c r="T11" s="8"/>
      <c r="U11" s="8"/>
      <c r="V11"/>
      <c r="W11" s="8"/>
      <c r="X11" s="3"/>
      <c r="Y11" s="8"/>
      <c r="Z11" s="8"/>
      <c r="AA11" s="8"/>
      <c r="AB11" s="8"/>
      <c r="AC11" s="8"/>
      <c r="AD11" s="8"/>
      <c r="AE11" s="8"/>
      <c r="AF11" s="8"/>
      <c r="AG11" s="8"/>
      <c r="AH11" s="8"/>
      <c r="AI11" s="8"/>
      <c r="AJ11" s="8"/>
      <c r="AK11" s="8"/>
      <c r="AL11" s="8"/>
      <c r="AM11" s="8"/>
      <c r="AN11" s="8"/>
      <c r="AO11" s="240"/>
      <c r="AP11" s="8"/>
      <c r="AQ11" s="8"/>
      <c r="AR11" s="8"/>
    </row>
    <row r="12" spans="3:44" s="9" customFormat="1" ht="35.1" customHeight="1" x14ac:dyDescent="0.25">
      <c r="C12" s="279">
        <f>MAX($C$8:C11)+1</f>
        <v>3</v>
      </c>
      <c r="D12" s="655" t="s">
        <v>320</v>
      </c>
      <c r="E12" s="656"/>
      <c r="F12" s="656"/>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7"/>
      <c r="AJ12" s="647"/>
      <c r="AK12" s="647"/>
      <c r="AL12" s="647"/>
      <c r="AM12" s="8"/>
      <c r="AN12" s="8"/>
      <c r="AO12" s="240"/>
      <c r="AP12" s="8"/>
      <c r="AQ12" s="67" t="b">
        <v>0</v>
      </c>
      <c r="AR12" s="8" t="str">
        <f>IF(AQ12&lt;&gt;TRUE, "NICHT OK", "OK")</f>
        <v>NICHT OK</v>
      </c>
    </row>
    <row r="13" spans="3:44" s="9" customFormat="1" ht="6" customHeight="1" x14ac:dyDescent="0.25">
      <c r="C13" s="13"/>
      <c r="D13" s="4"/>
      <c r="E13" s="4"/>
      <c r="F13" s="8"/>
      <c r="G13" s="8"/>
      <c r="H13" s="8"/>
      <c r="I13" s="8"/>
      <c r="J13" s="8"/>
      <c r="K13" s="8"/>
      <c r="L13" s="8"/>
      <c r="M13" s="8"/>
      <c r="N13" s="8"/>
      <c r="O13" s="8"/>
      <c r="P13" s="8"/>
      <c r="Q13" s="8"/>
      <c r="R13" s="8"/>
      <c r="S13" s="8"/>
      <c r="T13" s="8"/>
      <c r="U13" s="8"/>
      <c r="V13"/>
      <c r="W13" s="8"/>
      <c r="X13" s="3"/>
      <c r="Y13" s="8"/>
      <c r="Z13" s="8"/>
      <c r="AA13" s="8"/>
      <c r="AB13" s="8"/>
      <c r="AC13" s="8"/>
      <c r="AD13" s="8"/>
      <c r="AE13" s="8"/>
      <c r="AF13" s="8"/>
      <c r="AG13" s="8"/>
      <c r="AH13" s="8"/>
      <c r="AI13" s="8"/>
      <c r="AJ13" s="8"/>
      <c r="AK13" s="8"/>
      <c r="AL13" s="8"/>
      <c r="AM13" s="8"/>
      <c r="AN13" s="8"/>
      <c r="AO13" s="240"/>
      <c r="AP13" s="8"/>
      <c r="AQ13" s="8"/>
      <c r="AR13" s="8"/>
    </row>
    <row r="14" spans="3:44" s="9" customFormat="1" ht="30" customHeight="1" x14ac:dyDescent="0.25">
      <c r="C14" s="279">
        <f>MAX($C$8:C13)+1</f>
        <v>4</v>
      </c>
      <c r="D14" s="655" t="s">
        <v>415</v>
      </c>
      <c r="E14" s="656"/>
      <c r="F14" s="656"/>
      <c r="G14" s="656"/>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7"/>
      <c r="AJ14" s="647"/>
      <c r="AK14" s="647"/>
      <c r="AL14" s="647"/>
      <c r="AM14" s="8"/>
      <c r="AN14" s="8"/>
      <c r="AO14" s="240"/>
      <c r="AP14" s="8"/>
      <c r="AQ14" s="67" t="b">
        <v>0</v>
      </c>
      <c r="AR14" s="8" t="str">
        <f>IF(AQ14&lt;&gt;TRUE, "NICHT OK", "OK")</f>
        <v>NICHT OK</v>
      </c>
    </row>
    <row r="15" spans="3:44" s="9" customFormat="1" ht="6" customHeight="1" x14ac:dyDescent="0.25">
      <c r="C15" s="13"/>
      <c r="D15" s="4"/>
      <c r="E15" s="4"/>
      <c r="F15" s="8"/>
      <c r="G15" s="8"/>
      <c r="H15" s="8"/>
      <c r="I15" s="8"/>
      <c r="J15" s="8"/>
      <c r="K15" s="8"/>
      <c r="L15" s="8"/>
      <c r="M15" s="8"/>
      <c r="N15" s="8"/>
      <c r="O15" s="8"/>
      <c r="P15" s="8"/>
      <c r="Q15" s="8"/>
      <c r="R15" s="8"/>
      <c r="S15" s="8"/>
      <c r="T15" s="8"/>
      <c r="U15" s="8"/>
      <c r="V15"/>
      <c r="W15" s="8"/>
      <c r="X15" s="3"/>
      <c r="Y15" s="8"/>
      <c r="Z15" s="8"/>
      <c r="AA15" s="8"/>
      <c r="AB15" s="8"/>
      <c r="AC15" s="8"/>
      <c r="AD15" s="8"/>
      <c r="AE15" s="8"/>
      <c r="AF15" s="8"/>
      <c r="AG15" s="8"/>
      <c r="AH15" s="8"/>
      <c r="AI15" s="8"/>
      <c r="AJ15" s="8"/>
      <c r="AK15" s="8"/>
      <c r="AL15" s="8"/>
      <c r="AM15" s="8"/>
      <c r="AN15" s="8"/>
      <c r="AO15" s="240"/>
      <c r="AP15" s="8"/>
      <c r="AQ15" s="8"/>
      <c r="AR15" s="8"/>
    </row>
    <row r="16" spans="3:44" s="9" customFormat="1" ht="32.85" customHeight="1" x14ac:dyDescent="0.25">
      <c r="C16" s="279">
        <f>MAX($C$8:C15)+1</f>
        <v>5</v>
      </c>
      <c r="D16" s="655" t="s">
        <v>8</v>
      </c>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7"/>
      <c r="AJ16" s="647"/>
      <c r="AK16" s="647"/>
      <c r="AL16" s="647"/>
      <c r="AM16" s="8"/>
      <c r="AN16" s="8"/>
      <c r="AO16" s="245"/>
      <c r="AP16" s="8"/>
      <c r="AQ16" s="67" t="b">
        <v>0</v>
      </c>
      <c r="AR16" s="8" t="str">
        <f>IF(AQ16&lt;&gt;TRUE, "NICHT OK", "OK")</f>
        <v>NICHT OK</v>
      </c>
    </row>
    <row r="17" spans="3:60" s="9" customFormat="1" ht="6" customHeight="1" x14ac:dyDescent="0.25">
      <c r="C17" s="13"/>
      <c r="D17"/>
      <c r="E17"/>
      <c r="F17"/>
      <c r="G17"/>
      <c r="H17"/>
      <c r="I17"/>
      <c r="J17"/>
      <c r="K17"/>
      <c r="L17"/>
      <c r="M17"/>
      <c r="N17"/>
      <c r="O17"/>
      <c r="P17"/>
      <c r="Q17"/>
      <c r="R17"/>
      <c r="S17"/>
      <c r="T17"/>
      <c r="U17"/>
      <c r="V17"/>
      <c r="W17"/>
      <c r="X17"/>
      <c r="Y17"/>
      <c r="Z17"/>
      <c r="AA17"/>
      <c r="AB17"/>
      <c r="AC17"/>
      <c r="AD17"/>
      <c r="AE17"/>
      <c r="AF17"/>
      <c r="AG17"/>
      <c r="AH17"/>
      <c r="AI17"/>
      <c r="AJ17"/>
      <c r="AK17"/>
      <c r="AL17"/>
      <c r="AM17" s="8"/>
      <c r="AN17" s="8"/>
      <c r="AO17" s="245"/>
      <c r="AP17" s="8"/>
      <c r="AQ17" s="67"/>
      <c r="AR17" s="8"/>
    </row>
    <row r="18" spans="3:60" s="9" customFormat="1" ht="32.85" customHeight="1" x14ac:dyDescent="0.25">
      <c r="C18" s="279">
        <f>MAX($C$8:C17)+1</f>
        <v>6</v>
      </c>
      <c r="D18" s="655" t="s">
        <v>430</v>
      </c>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7"/>
      <c r="AJ18" s="647"/>
      <c r="AK18" s="647"/>
      <c r="AL18" s="647"/>
      <c r="AM18" s="8"/>
      <c r="AN18" s="8"/>
      <c r="AO18" s="245"/>
      <c r="AP18" s="8"/>
      <c r="AQ18" s="67" t="b">
        <v>0</v>
      </c>
      <c r="AR18" s="8" t="str">
        <f>IF(AQ18&lt;&gt;TRUE, "NICHT OK", "OK")</f>
        <v>NICHT OK</v>
      </c>
    </row>
    <row r="19" spans="3:60" s="9" customFormat="1" ht="6" customHeight="1" x14ac:dyDescent="0.25">
      <c r="C19" s="13"/>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8"/>
      <c r="AN19" s="8"/>
      <c r="AO19" s="245"/>
      <c r="AP19" s="8"/>
      <c r="AQ19" s="67"/>
      <c r="AR19" s="8"/>
    </row>
    <row r="20" spans="3:60" s="9" customFormat="1" ht="50.1" customHeight="1" x14ac:dyDescent="0.25">
      <c r="C20" s="279">
        <f>MAX($C$8:C19)+1</f>
        <v>7</v>
      </c>
      <c r="D20" s="655" t="s">
        <v>507</v>
      </c>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7"/>
      <c r="AJ20" s="647"/>
      <c r="AK20" s="647"/>
      <c r="AL20" s="647"/>
      <c r="AM20" s="8"/>
      <c r="AN20" s="8"/>
      <c r="AO20" s="245"/>
      <c r="AP20" s="8"/>
      <c r="AQ20" s="67" t="b">
        <v>0</v>
      </c>
      <c r="AR20" s="8" t="str">
        <f>IF(AQ20&lt;&gt;TRUE, "NICHT OK", "OK")</f>
        <v>NICHT OK</v>
      </c>
    </row>
    <row r="21" spans="3:60" s="9" customFormat="1" ht="20.100000000000001" customHeight="1" x14ac:dyDescent="0.25">
      <c r="C21" s="8"/>
      <c r="D21" s="4"/>
      <c r="E21" s="4"/>
      <c r="F21" s="8"/>
      <c r="G21" s="8"/>
      <c r="H21" s="8"/>
      <c r="I21" s="8"/>
      <c r="J21" s="8"/>
      <c r="K21" s="8"/>
      <c r="L21" s="8"/>
      <c r="M21" s="8"/>
      <c r="N21" s="8"/>
      <c r="O21" s="8"/>
      <c r="P21" s="8"/>
      <c r="Q21" s="8"/>
      <c r="R21" s="8"/>
      <c r="S21" s="8"/>
      <c r="T21" s="8"/>
      <c r="U21" s="8"/>
      <c r="V21" s="298"/>
      <c r="W21" s="8"/>
      <c r="X21" s="297"/>
      <c r="Y21" s="8"/>
      <c r="Z21" s="8"/>
      <c r="AA21" s="8"/>
      <c r="AB21" s="8"/>
      <c r="AC21" s="8"/>
      <c r="AD21" s="8"/>
      <c r="AE21" s="8"/>
      <c r="AF21" s="8"/>
      <c r="AG21" s="8"/>
      <c r="AH21" s="8"/>
      <c r="AI21" s="8"/>
      <c r="AJ21" s="8"/>
      <c r="AK21" s="8"/>
      <c r="AL21" s="8"/>
      <c r="AM21" s="8"/>
      <c r="AN21" s="8"/>
      <c r="AO21" s="240"/>
      <c r="AP21" s="8"/>
      <c r="AQ21" s="8"/>
      <c r="AR21" s="8"/>
    </row>
    <row r="22" spans="3:60" s="9" customFormat="1" ht="19.5" thickBot="1" x14ac:dyDescent="0.3">
      <c r="C22" s="40" t="s">
        <v>164</v>
      </c>
      <c r="D22" s="41"/>
      <c r="E22" s="41"/>
      <c r="F22" s="42"/>
      <c r="G22" s="43"/>
      <c r="H22" s="42"/>
      <c r="I22" s="42"/>
      <c r="J22" s="42"/>
      <c r="K22" s="42"/>
      <c r="L22" s="42"/>
      <c r="M22" s="42"/>
      <c r="N22" s="42"/>
      <c r="O22" s="42"/>
      <c r="P22" s="44"/>
      <c r="Q22" s="44"/>
      <c r="R22" s="45"/>
      <c r="S22" s="45"/>
      <c r="T22" s="45"/>
      <c r="U22" s="45"/>
      <c r="V22" s="46"/>
      <c r="W22" s="41"/>
      <c r="X22" s="47"/>
      <c r="Y22" s="48"/>
      <c r="Z22" s="48"/>
      <c r="AA22" s="48"/>
      <c r="AB22" s="41"/>
      <c r="AC22" s="41"/>
      <c r="AD22" s="41"/>
      <c r="AE22" s="41"/>
      <c r="AF22" s="41"/>
      <c r="AG22" s="41"/>
      <c r="AH22" s="41"/>
      <c r="AI22" s="41"/>
      <c r="AJ22" s="41"/>
      <c r="AK22" s="41"/>
      <c r="AL22" s="41"/>
      <c r="AO22" s="239"/>
      <c r="AS22"/>
      <c r="AT22"/>
      <c r="AU22"/>
      <c r="AV22"/>
      <c r="AW22"/>
      <c r="AX22"/>
      <c r="AY22"/>
      <c r="AZ22"/>
      <c r="BA22"/>
      <c r="BB22"/>
      <c r="BC22"/>
      <c r="BD22"/>
      <c r="BE22"/>
      <c r="BF22"/>
      <c r="BG22"/>
      <c r="BH22"/>
    </row>
    <row r="23" spans="3:60" s="9" customFormat="1" ht="10.35" customHeight="1" x14ac:dyDescent="0.25">
      <c r="D23" s="49"/>
      <c r="E23" s="49"/>
      <c r="F23" s="29"/>
      <c r="G23" s="50"/>
      <c r="H23" s="29"/>
      <c r="I23" s="29"/>
      <c r="J23" s="29"/>
      <c r="K23" s="29"/>
      <c r="L23" s="29"/>
      <c r="M23" s="29"/>
      <c r="N23" s="29"/>
      <c r="O23" s="29"/>
      <c r="P23" s="36"/>
      <c r="Q23" s="36"/>
      <c r="R23" s="37"/>
      <c r="S23" s="37"/>
      <c r="T23" s="37"/>
      <c r="U23" s="37"/>
      <c r="V23" s="31"/>
      <c r="X23" s="38"/>
      <c r="Y23" s="39"/>
      <c r="Z23" s="39"/>
      <c r="AA23" s="39"/>
      <c r="AO23" s="239"/>
      <c r="AS23"/>
      <c r="AT23"/>
      <c r="AU23"/>
      <c r="AV23"/>
      <c r="AW23"/>
      <c r="AX23"/>
      <c r="AY23"/>
      <c r="AZ23"/>
      <c r="BA23"/>
      <c r="BB23"/>
      <c r="BC23"/>
      <c r="BD23"/>
      <c r="BE23"/>
      <c r="BF23"/>
      <c r="BG23"/>
      <c r="BH23"/>
    </row>
    <row r="24" spans="3:60" s="9" customFormat="1" ht="30" customHeight="1" x14ac:dyDescent="0.25">
      <c r="C24" s="279">
        <f>MAX($C$8:C23)+1</f>
        <v>8</v>
      </c>
      <c r="D24" s="648" t="s">
        <v>164</v>
      </c>
      <c r="E24" s="649"/>
      <c r="F24" s="649"/>
      <c r="G24" s="649"/>
      <c r="H24" s="649"/>
      <c r="I24" s="649"/>
      <c r="J24" s="649"/>
      <c r="K24" s="649"/>
      <c r="L24" s="649"/>
      <c r="M24" s="649"/>
      <c r="N24" s="650"/>
      <c r="O24" s="658" t="s">
        <v>0</v>
      </c>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60"/>
      <c r="AM24" s="8"/>
      <c r="AN24" s="8"/>
      <c r="AO24" s="251" t="s">
        <v>371</v>
      </c>
      <c r="AP24" s="8"/>
      <c r="AQ24" s="156"/>
      <c r="AR24" s="8" t="str">
        <f>IF(AND(O24&lt;&gt;"", O24&lt;&gt;"bitte auswählen"), "OK", "NICHT OK")</f>
        <v>NICHT OK</v>
      </c>
    </row>
    <row r="25" spans="3:60" s="9" customFormat="1" ht="6" customHeight="1" x14ac:dyDescent="0.25">
      <c r="C25" s="8"/>
      <c r="D25" s="4"/>
      <c r="E25" s="4"/>
      <c r="F25" s="8"/>
      <c r="G25" s="8"/>
      <c r="H25" s="8"/>
      <c r="I25" s="8"/>
      <c r="J25" s="8"/>
      <c r="K25" s="8"/>
      <c r="L25" s="8"/>
      <c r="M25" s="8"/>
      <c r="N25" s="8"/>
      <c r="O25" s="8"/>
      <c r="P25" s="8"/>
      <c r="Q25" s="8"/>
      <c r="R25" s="8"/>
      <c r="S25" s="8"/>
      <c r="T25" s="8"/>
      <c r="U25" s="8"/>
      <c r="V25"/>
      <c r="W25" s="8"/>
      <c r="X25" s="3"/>
      <c r="Y25" s="8"/>
      <c r="Z25" s="8"/>
      <c r="AA25" s="8"/>
      <c r="AB25" s="8"/>
      <c r="AC25" s="8"/>
      <c r="AD25" s="8"/>
      <c r="AE25" s="8"/>
      <c r="AF25" s="8"/>
      <c r="AG25" s="8"/>
      <c r="AH25" s="8"/>
      <c r="AI25" s="8"/>
      <c r="AJ25" s="8"/>
      <c r="AK25" s="8"/>
      <c r="AL25" s="8"/>
      <c r="AM25" s="8"/>
      <c r="AN25" s="8"/>
      <c r="AO25" s="240" t="s">
        <v>500</v>
      </c>
      <c r="AP25" s="8"/>
      <c r="AQ25" s="8"/>
      <c r="AR25" s="8"/>
    </row>
    <row r="26" spans="3:60" s="9" customFormat="1" ht="30" customHeight="1" x14ac:dyDescent="0.25">
      <c r="C26" s="13"/>
      <c r="D26"/>
      <c r="E26"/>
      <c r="F26"/>
      <c r="G26"/>
      <c r="H26"/>
      <c r="I26"/>
      <c r="J26"/>
      <c r="K26"/>
      <c r="L26"/>
      <c r="M26"/>
      <c r="N26"/>
      <c r="O26" s="427" t="str">
        <f>IF(COUNTIF(O24, "*vertrag*")&gt;0, "Laufzeitende des Miet- oder Pachtvertrag bzw. Erbbauvertrag [Monat Jahr]","")</f>
        <v/>
      </c>
      <c r="P26" s="427"/>
      <c r="Q26" s="427"/>
      <c r="R26" s="427"/>
      <c r="S26" s="427"/>
      <c r="T26" s="427"/>
      <c r="U26" s="427"/>
      <c r="V26" s="427"/>
      <c r="W26" s="427"/>
      <c r="X26" s="427"/>
      <c r="Y26" s="427"/>
      <c r="Z26" s="427"/>
      <c r="AA26" s="665"/>
      <c r="AB26" s="666"/>
      <c r="AC26" s="666"/>
      <c r="AD26" s="666"/>
      <c r="AE26" s="666"/>
      <c r="AF26" s="666"/>
      <c r="AG26" s="666"/>
      <c r="AH26" s="666"/>
      <c r="AI26" s="666"/>
      <c r="AJ26" s="666"/>
      <c r="AK26" s="666"/>
      <c r="AL26" s="666"/>
      <c r="AM26" s="215"/>
      <c r="AN26"/>
      <c r="AO26" s="247"/>
      <c r="AP26"/>
      <c r="AQ26"/>
      <c r="AR26" t="str">
        <f>IF(AND(COUNTIF(O24,"*vertrag*")=1, AA26="" ), "NICHT OK", "OK")</f>
        <v>OK</v>
      </c>
      <c r="AS26"/>
      <c r="AT26"/>
      <c r="AU26"/>
      <c r="AV26"/>
      <c r="AW26"/>
      <c r="AX26"/>
      <c r="AY26"/>
      <c r="AZ26"/>
      <c r="BA26"/>
      <c r="BB26"/>
      <c r="BC26"/>
      <c r="BD26"/>
      <c r="BE26"/>
      <c r="BF26"/>
    </row>
    <row r="27" spans="3:60" s="9" customFormat="1" ht="20.100000000000001" customHeight="1" x14ac:dyDescent="0.25">
      <c r="C27" s="8"/>
      <c r="D27" s="4"/>
      <c r="E27" s="4"/>
      <c r="F27" s="8"/>
      <c r="G27" s="8"/>
      <c r="H27" s="8"/>
      <c r="I27" s="8"/>
      <c r="J27" s="8"/>
      <c r="K27" s="8"/>
      <c r="L27" s="8"/>
      <c r="M27" s="8"/>
      <c r="N27" s="8"/>
      <c r="O27" s="8"/>
      <c r="P27" s="8"/>
      <c r="Q27" s="8"/>
      <c r="R27" s="8"/>
      <c r="S27" s="8"/>
      <c r="T27" s="8"/>
      <c r="U27" s="8"/>
      <c r="V27"/>
      <c r="W27" s="8"/>
      <c r="X27" s="3"/>
      <c r="Y27" s="8"/>
      <c r="Z27" s="8"/>
      <c r="AA27" s="8"/>
      <c r="AB27" s="8"/>
      <c r="AC27" s="8"/>
      <c r="AD27" s="8"/>
      <c r="AE27" s="8"/>
      <c r="AF27" s="8"/>
      <c r="AG27" s="8"/>
      <c r="AH27" s="8"/>
      <c r="AI27" s="8"/>
      <c r="AJ27" s="8"/>
      <c r="AK27" s="8"/>
      <c r="AL27" s="8"/>
      <c r="AM27" s="8"/>
      <c r="AN27" s="8"/>
      <c r="AO27" s="240"/>
      <c r="AP27" s="8"/>
      <c r="AQ27" s="8"/>
      <c r="AR27" s="8"/>
    </row>
    <row r="28" spans="3:60" s="9" customFormat="1" ht="19.5" thickBot="1" x14ac:dyDescent="0.3">
      <c r="C28" s="40" t="s">
        <v>498</v>
      </c>
      <c r="D28" s="41"/>
      <c r="E28" s="41"/>
      <c r="F28" s="42"/>
      <c r="G28" s="43"/>
      <c r="H28" s="42"/>
      <c r="I28" s="42"/>
      <c r="J28" s="42"/>
      <c r="K28" s="42"/>
      <c r="L28" s="42"/>
      <c r="M28" s="42"/>
      <c r="N28" s="42"/>
      <c r="O28" s="42"/>
      <c r="P28" s="44"/>
      <c r="Q28" s="44"/>
      <c r="R28" s="45"/>
      <c r="S28" s="45"/>
      <c r="T28" s="45"/>
      <c r="U28" s="45"/>
      <c r="V28" s="46"/>
      <c r="W28" s="41"/>
      <c r="X28" s="47"/>
      <c r="Y28" s="48"/>
      <c r="Z28" s="48"/>
      <c r="AA28" s="48"/>
      <c r="AB28" s="41"/>
      <c r="AC28" s="41"/>
      <c r="AD28" s="41"/>
      <c r="AE28" s="41"/>
      <c r="AF28" s="41"/>
      <c r="AG28" s="41"/>
      <c r="AH28" s="41"/>
      <c r="AI28" s="41"/>
      <c r="AJ28" s="41"/>
      <c r="AK28" s="41"/>
      <c r="AL28" s="41"/>
      <c r="AO28" s="239"/>
      <c r="AS28"/>
      <c r="AT28"/>
      <c r="AU28"/>
      <c r="AV28"/>
      <c r="AW28"/>
      <c r="AX28"/>
      <c r="AY28"/>
      <c r="AZ28"/>
      <c r="BA28"/>
      <c r="BB28"/>
      <c r="BC28"/>
      <c r="BD28"/>
      <c r="BE28"/>
      <c r="BF28"/>
      <c r="BG28"/>
      <c r="BH28"/>
    </row>
    <row r="29" spans="3:60" s="9" customFormat="1" ht="10.35" customHeight="1" x14ac:dyDescent="0.25">
      <c r="D29" s="49"/>
      <c r="E29" s="49"/>
      <c r="F29" s="29"/>
      <c r="G29" s="50"/>
      <c r="H29" s="29"/>
      <c r="I29" s="29"/>
      <c r="J29" s="29"/>
      <c r="K29" s="29"/>
      <c r="L29" s="29"/>
      <c r="M29" s="29"/>
      <c r="N29" s="29"/>
      <c r="O29" s="29"/>
      <c r="P29" s="36"/>
      <c r="Q29" s="36"/>
      <c r="R29" s="37"/>
      <c r="S29" s="37"/>
      <c r="T29" s="37"/>
      <c r="U29" s="37"/>
      <c r="V29" s="31"/>
      <c r="X29" s="38"/>
      <c r="Y29" s="39"/>
      <c r="Z29" s="39"/>
      <c r="AA29" s="39"/>
      <c r="AO29" s="239"/>
      <c r="AS29"/>
      <c r="AT29"/>
      <c r="AU29"/>
      <c r="AV29"/>
      <c r="AW29"/>
      <c r="AX29"/>
      <c r="AY29"/>
      <c r="AZ29"/>
      <c r="BA29"/>
      <c r="BB29"/>
      <c r="BC29"/>
      <c r="BD29"/>
      <c r="BE29"/>
      <c r="BF29"/>
      <c r="BG29"/>
      <c r="BH29"/>
    </row>
    <row r="30" spans="3:60" s="9" customFormat="1" ht="30" customHeight="1" x14ac:dyDescent="0.25">
      <c r="C30" s="279">
        <f>MAX($C$8:C29)+1</f>
        <v>9</v>
      </c>
      <c r="D30" s="663" t="s">
        <v>497</v>
      </c>
      <c r="E30" s="649"/>
      <c r="F30" s="649"/>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650"/>
      <c r="AJ30" s="387"/>
      <c r="AK30" s="387"/>
      <c r="AL30" s="387"/>
      <c r="AM30" s="8"/>
      <c r="AN30" s="8"/>
      <c r="AO30" s="240"/>
      <c r="AP30" s="8"/>
      <c r="AQ30" s="28">
        <v>0</v>
      </c>
      <c r="AR30" s="8" t="str">
        <f>IF(AND(AQ30&lt;&gt;1, AQ30&lt;&gt;2), "NICHT OK", "OK")</f>
        <v>NICHT OK</v>
      </c>
      <c r="AS30"/>
      <c r="AT30"/>
      <c r="AU30"/>
      <c r="AV30"/>
      <c r="AW30"/>
      <c r="AX30"/>
      <c r="AY30"/>
      <c r="AZ30"/>
      <c r="BA30"/>
      <c r="BB30"/>
      <c r="BC30"/>
      <c r="BD30"/>
      <c r="BE30"/>
      <c r="BF30"/>
      <c r="BG30"/>
      <c r="BH30"/>
    </row>
    <row r="31" spans="3:60" s="9" customFormat="1" ht="30" customHeight="1" x14ac:dyDescent="0.25">
      <c r="C31" s="13"/>
      <c r="D31" s="386" t="s">
        <v>499</v>
      </c>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387"/>
      <c r="AK31" s="387"/>
      <c r="AL31" s="387"/>
      <c r="AM31" s="8"/>
      <c r="AN31" s="8"/>
      <c r="AO31" s="240"/>
      <c r="AP31" s="8"/>
      <c r="AQ31" s="8"/>
      <c r="AR31" s="8"/>
    </row>
    <row r="32" spans="3:60" s="10" customFormat="1" ht="9.9499999999999993" customHeight="1" x14ac:dyDescent="0.25">
      <c r="C32" s="13"/>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16"/>
      <c r="AN32" s="16"/>
      <c r="AO32" s="250"/>
      <c r="AP32" s="16"/>
      <c r="AQ32" s="16"/>
      <c r="AR32" s="16" t="str">
        <f>IF(AQ30&lt;&gt;2, "OK", IF(D32&lt;&gt;"", "OK", "NICHT OK"))</f>
        <v>OK</v>
      </c>
    </row>
    <row r="33" spans="3:44" s="9" customFormat="1" ht="9.9499999999999993" customHeight="1" x14ac:dyDescent="0.25">
      <c r="C33" s="8"/>
      <c r="D33" s="4"/>
      <c r="E33" s="4"/>
      <c r="F33" s="8"/>
      <c r="G33" s="8"/>
      <c r="H33" s="8"/>
      <c r="I33" s="8"/>
      <c r="J33" s="8"/>
      <c r="K33" s="8"/>
      <c r="L33" s="8"/>
      <c r="M33" s="8"/>
      <c r="N33" s="8"/>
      <c r="O33" s="8"/>
      <c r="P33" s="8"/>
      <c r="Q33" s="8"/>
      <c r="R33" s="8"/>
      <c r="S33" s="8"/>
      <c r="T33" s="8"/>
      <c r="U33" s="8"/>
      <c r="V33"/>
      <c r="W33" s="8"/>
      <c r="X33" s="3"/>
      <c r="Y33" s="8"/>
      <c r="Z33" s="8"/>
      <c r="AA33" s="8"/>
      <c r="AB33" s="8"/>
      <c r="AC33" s="8"/>
      <c r="AD33" s="8"/>
      <c r="AE33" s="8"/>
      <c r="AF33" s="8"/>
      <c r="AG33" s="8"/>
      <c r="AH33" s="8"/>
      <c r="AI33" s="8"/>
      <c r="AJ33" s="8"/>
      <c r="AK33" s="8"/>
      <c r="AL33" s="8"/>
      <c r="AM33" s="8"/>
      <c r="AN33" s="8"/>
      <c r="AO33" s="240"/>
      <c r="AP33" s="8"/>
      <c r="AQ33" s="8"/>
      <c r="AR33" s="8"/>
    </row>
    <row r="34" spans="3:44" s="9" customFormat="1" ht="19.5" thickBot="1" x14ac:dyDescent="0.25">
      <c r="C34" s="40" t="s">
        <v>165</v>
      </c>
      <c r="D34" s="41"/>
      <c r="E34" s="41"/>
      <c r="F34" s="42"/>
      <c r="G34" s="43"/>
      <c r="H34" s="42"/>
      <c r="I34" s="42"/>
      <c r="J34" s="42"/>
      <c r="K34" s="42"/>
      <c r="L34" s="42"/>
      <c r="M34" s="42"/>
      <c r="N34" s="42"/>
      <c r="O34" s="42"/>
      <c r="P34" s="44"/>
      <c r="Q34" s="44"/>
      <c r="R34" s="45"/>
      <c r="S34" s="45"/>
      <c r="T34" s="45"/>
      <c r="U34" s="45"/>
      <c r="V34" s="46"/>
      <c r="W34" s="41"/>
      <c r="X34" s="47"/>
      <c r="Y34" s="48"/>
      <c r="Z34" s="48"/>
      <c r="AA34" s="48"/>
      <c r="AB34" s="41"/>
      <c r="AC34" s="41"/>
      <c r="AD34" s="41"/>
      <c r="AE34" s="41"/>
      <c r="AF34" s="41"/>
      <c r="AG34" s="41"/>
      <c r="AH34" s="41"/>
      <c r="AI34" s="41"/>
      <c r="AJ34" s="41"/>
      <c r="AK34" s="41"/>
      <c r="AL34" s="41"/>
      <c r="AO34" s="239"/>
    </row>
    <row r="35" spans="3:44" s="9" customFormat="1" ht="10.35" customHeight="1" x14ac:dyDescent="0.2">
      <c r="D35" s="49"/>
      <c r="E35" s="49"/>
      <c r="F35" s="29"/>
      <c r="G35" s="50"/>
      <c r="H35" s="29"/>
      <c r="I35" s="29"/>
      <c r="J35" s="29"/>
      <c r="K35" s="29"/>
      <c r="L35" s="29"/>
      <c r="M35" s="29"/>
      <c r="N35" s="29"/>
      <c r="O35" s="29"/>
      <c r="P35" s="36"/>
      <c r="Q35" s="36"/>
      <c r="R35" s="37"/>
      <c r="S35" s="37"/>
      <c r="T35" s="37"/>
      <c r="U35" s="37"/>
      <c r="V35" s="31"/>
      <c r="X35" s="38"/>
      <c r="Y35" s="39"/>
      <c r="Z35" s="39"/>
      <c r="AA35" s="39"/>
      <c r="AO35" s="239"/>
    </row>
    <row r="36" spans="3:44" s="10" customFormat="1" ht="53.85" customHeight="1" x14ac:dyDescent="0.25">
      <c r="C36" s="279">
        <f>MAX($C$8:C35)+1</f>
        <v>10</v>
      </c>
      <c r="D36" s="654" t="s">
        <v>400</v>
      </c>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16"/>
      <c r="AN36" s="16"/>
      <c r="AO36" s="245"/>
      <c r="AP36" s="16"/>
      <c r="AQ36" s="16"/>
    </row>
    <row r="37" spans="3:44" s="10" customFormat="1" ht="60" customHeight="1" x14ac:dyDescent="0.25">
      <c r="C37" s="1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16"/>
      <c r="AN37" s="16"/>
      <c r="AO37" s="245"/>
      <c r="AP37" s="16"/>
      <c r="AQ37" s="16"/>
      <c r="AR37" s="16" t="str">
        <f>IF(D37="", "NICHT OK", "OK")</f>
        <v>NICHT OK</v>
      </c>
    </row>
    <row r="38" spans="3:44" s="10" customFormat="1" ht="6" customHeight="1" x14ac:dyDescent="0.25">
      <c r="C38" s="13"/>
      <c r="D38"/>
      <c r="E38"/>
      <c r="F38"/>
      <c r="G38"/>
      <c r="H38"/>
      <c r="I38"/>
      <c r="J38"/>
      <c r="K38"/>
      <c r="L38"/>
      <c r="M38"/>
      <c r="N38"/>
      <c r="O38"/>
      <c r="P38"/>
      <c r="Q38"/>
      <c r="R38"/>
      <c r="S38"/>
      <c r="T38"/>
      <c r="U38"/>
      <c r="V38"/>
      <c r="W38"/>
      <c r="X38"/>
      <c r="Y38"/>
      <c r="Z38"/>
      <c r="AA38"/>
      <c r="AB38"/>
      <c r="AC38"/>
      <c r="AD38"/>
      <c r="AE38"/>
      <c r="AF38"/>
      <c r="AG38"/>
      <c r="AH38"/>
      <c r="AI38"/>
      <c r="AJ38"/>
      <c r="AK38"/>
      <c r="AL38"/>
      <c r="AM38"/>
      <c r="AN38" s="16"/>
      <c r="AO38" s="245"/>
      <c r="AP38" s="16"/>
      <c r="AQ38" s="16"/>
      <c r="AR38" s="16"/>
    </row>
    <row r="39" spans="3:44" s="10" customFormat="1" ht="45" customHeight="1" x14ac:dyDescent="0.25">
      <c r="C39" s="13"/>
      <c r="D39" s="652" t="s">
        <v>401</v>
      </c>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16"/>
      <c r="AN39" s="16"/>
      <c r="AO39" s="245"/>
      <c r="AP39" s="16"/>
      <c r="AQ39" s="16"/>
      <c r="AR39" s="16"/>
    </row>
    <row r="40" spans="3:44" s="10" customFormat="1" ht="30" customHeight="1" x14ac:dyDescent="0.25">
      <c r="C40" s="279">
        <f>MAX($C$8:C39)+1</f>
        <v>11</v>
      </c>
      <c r="D40" s="68"/>
      <c r="E40" s="664" t="s">
        <v>222</v>
      </c>
      <c r="F40" s="664"/>
      <c r="G40" s="664"/>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c r="AH40" s="664"/>
      <c r="AI40" s="664"/>
      <c r="AJ40" s="664"/>
      <c r="AK40" s="664"/>
      <c r="AL40" s="664"/>
      <c r="AM40" s="16"/>
      <c r="AN40" s="16"/>
      <c r="AO40" s="245"/>
      <c r="AP40" s="16"/>
      <c r="AQ40" s="16"/>
      <c r="AR40" s="16"/>
    </row>
    <row r="41" spans="3:44" s="10" customFormat="1" ht="45" customHeight="1" x14ac:dyDescent="0.25">
      <c r="C41" s="13"/>
      <c r="D41"/>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662"/>
      <c r="AL41" s="662"/>
      <c r="AM41" s="16"/>
      <c r="AN41" s="16"/>
      <c r="AO41" s="245"/>
      <c r="AP41" s="16"/>
      <c r="AQ41" s="16"/>
      <c r="AR41" s="16" t="str">
        <f>IF(E41="","NICHT OK", "OK")</f>
        <v>NICHT OK</v>
      </c>
    </row>
    <row r="42" spans="3:44" s="10" customFormat="1" ht="30" customHeight="1" x14ac:dyDescent="0.25">
      <c r="C42" s="279">
        <f>MAX($C$8:C41)+1</f>
        <v>12</v>
      </c>
      <c r="D42"/>
      <c r="E42" s="651" t="s">
        <v>223</v>
      </c>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651"/>
      <c r="AH42" s="651"/>
      <c r="AI42" s="651"/>
      <c r="AJ42" s="651"/>
      <c r="AK42" s="651"/>
      <c r="AL42" s="651"/>
      <c r="AM42" s="16"/>
      <c r="AN42" s="16"/>
      <c r="AO42" s="245"/>
      <c r="AP42" s="16"/>
      <c r="AQ42" s="16"/>
      <c r="AR42" s="16"/>
    </row>
    <row r="43" spans="3:44" s="10" customFormat="1" ht="90" customHeight="1" x14ac:dyDescent="0.25">
      <c r="C43" s="13"/>
      <c r="D43"/>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2"/>
      <c r="AL43" s="662"/>
      <c r="AM43" s="16"/>
      <c r="AN43" s="16"/>
      <c r="AO43" s="245"/>
      <c r="AP43" s="16"/>
      <c r="AQ43" s="16"/>
      <c r="AR43" s="16" t="str">
        <f>IF(E43="","NICHT OK", "OK")</f>
        <v>NICHT OK</v>
      </c>
    </row>
    <row r="44" spans="3:44" s="10" customFormat="1" ht="30" customHeight="1" x14ac:dyDescent="0.25">
      <c r="C44" s="279">
        <f>MAX($C$8:C43)+1</f>
        <v>13</v>
      </c>
      <c r="D44"/>
      <c r="E44" s="651" t="s">
        <v>343</v>
      </c>
      <c r="F44" s="651"/>
      <c r="G44" s="651"/>
      <c r="H44" s="651"/>
      <c r="I44" s="651"/>
      <c r="J44" s="651"/>
      <c r="K44" s="651"/>
      <c r="L44" s="651"/>
      <c r="M44" s="651"/>
      <c r="N44" s="651"/>
      <c r="O44" s="651"/>
      <c r="P44" s="651"/>
      <c r="Q44" s="651"/>
      <c r="R44" s="651"/>
      <c r="S44" s="651"/>
      <c r="T44" s="651"/>
      <c r="U44" s="651"/>
      <c r="V44" s="651"/>
      <c r="W44" s="651"/>
      <c r="X44" s="651"/>
      <c r="Y44" s="651"/>
      <c r="Z44" s="651"/>
      <c r="AA44" s="651"/>
      <c r="AB44" s="651"/>
      <c r="AC44" s="651"/>
      <c r="AD44" s="651"/>
      <c r="AE44" s="651"/>
      <c r="AF44" s="651"/>
      <c r="AG44" s="651"/>
      <c r="AH44" s="651"/>
      <c r="AI44" s="651"/>
      <c r="AJ44" s="651"/>
      <c r="AK44" s="651"/>
      <c r="AL44" s="651"/>
      <c r="AM44" s="16"/>
      <c r="AN44" s="16"/>
      <c r="AO44" s="245"/>
      <c r="AP44" s="16"/>
      <c r="AQ44" s="16"/>
      <c r="AR44" s="16"/>
    </row>
    <row r="45" spans="3:44" s="10" customFormat="1" ht="45" customHeight="1" x14ac:dyDescent="0.25">
      <c r="C45" s="13"/>
      <c r="D45"/>
      <c r="E45" s="662"/>
      <c r="F45" s="662"/>
      <c r="G45" s="662"/>
      <c r="H45" s="662"/>
      <c r="I45" s="662"/>
      <c r="J45" s="662"/>
      <c r="K45" s="662"/>
      <c r="L45" s="662"/>
      <c r="M45" s="662"/>
      <c r="N45" s="662"/>
      <c r="O45" s="662"/>
      <c r="P45" s="662"/>
      <c r="Q45" s="662"/>
      <c r="R45" s="662"/>
      <c r="S45" s="662"/>
      <c r="T45" s="662"/>
      <c r="U45" s="662"/>
      <c r="V45" s="662"/>
      <c r="W45" s="662"/>
      <c r="X45" s="662"/>
      <c r="Y45" s="662"/>
      <c r="Z45" s="662"/>
      <c r="AA45" s="662"/>
      <c r="AB45" s="662"/>
      <c r="AC45" s="662"/>
      <c r="AD45" s="662"/>
      <c r="AE45" s="662"/>
      <c r="AF45" s="662"/>
      <c r="AG45" s="662"/>
      <c r="AH45" s="662"/>
      <c r="AI45" s="662"/>
      <c r="AJ45" s="662"/>
      <c r="AK45" s="662"/>
      <c r="AL45" s="662"/>
      <c r="AM45" s="16"/>
      <c r="AN45" s="16"/>
      <c r="AO45" s="245"/>
      <c r="AP45" s="16"/>
      <c r="AQ45" s="16"/>
      <c r="AR45" s="16" t="str">
        <f>IF(E45="","NICHT OK", "OK")</f>
        <v>NICHT OK</v>
      </c>
    </row>
    <row r="46" spans="3:44" s="9" customFormat="1" ht="20.100000000000001" customHeight="1" x14ac:dyDescent="0.25">
      <c r="C46" s="8"/>
      <c r="D46" s="4"/>
      <c r="E46" s="4"/>
      <c r="F46" s="8"/>
      <c r="G46" s="8"/>
      <c r="H46" s="8"/>
      <c r="I46" s="8"/>
      <c r="J46" s="8"/>
      <c r="K46" s="8"/>
      <c r="L46" s="8"/>
      <c r="M46" s="8"/>
      <c r="N46" s="8"/>
      <c r="O46" s="8"/>
      <c r="P46" s="8"/>
      <c r="Q46" s="8"/>
      <c r="R46" s="8"/>
      <c r="S46" s="8"/>
      <c r="T46" s="8"/>
      <c r="U46" s="8"/>
      <c r="V46"/>
      <c r="W46" s="8"/>
      <c r="X46" s="3"/>
      <c r="Y46" s="8"/>
      <c r="Z46" s="8"/>
      <c r="AA46" s="8"/>
      <c r="AB46" s="8"/>
      <c r="AC46" s="8"/>
      <c r="AD46" s="8"/>
      <c r="AE46" s="8"/>
      <c r="AF46" s="8"/>
      <c r="AG46" s="8"/>
      <c r="AH46" s="8"/>
      <c r="AI46" s="8"/>
      <c r="AJ46" s="8"/>
      <c r="AK46" s="8"/>
      <c r="AL46" s="8"/>
      <c r="AM46" s="8"/>
      <c r="AN46" s="8"/>
      <c r="AO46" s="240"/>
      <c r="AP46" s="8"/>
      <c r="AQ46" s="8"/>
      <c r="AR46" s="8"/>
    </row>
    <row r="47" spans="3:44" s="9" customFormat="1" ht="19.5" thickBot="1" x14ac:dyDescent="0.25">
      <c r="C47" s="40" t="s">
        <v>21</v>
      </c>
      <c r="D47" s="41"/>
      <c r="E47" s="41"/>
      <c r="F47" s="42"/>
      <c r="G47" s="43"/>
      <c r="H47" s="42"/>
      <c r="I47" s="42"/>
      <c r="J47" s="42"/>
      <c r="K47" s="42"/>
      <c r="L47" s="42"/>
      <c r="M47" s="42"/>
      <c r="N47" s="42"/>
      <c r="O47" s="42"/>
      <c r="P47" s="44"/>
      <c r="Q47" s="44"/>
      <c r="R47" s="45"/>
      <c r="S47" s="45"/>
      <c r="T47" s="45"/>
      <c r="U47" s="45"/>
      <c r="V47" s="46"/>
      <c r="W47" s="41"/>
      <c r="X47" s="47"/>
      <c r="Y47" s="48"/>
      <c r="Z47" s="48"/>
      <c r="AA47" s="48"/>
      <c r="AB47" s="41"/>
      <c r="AC47" s="41"/>
      <c r="AD47" s="41"/>
      <c r="AE47" s="41"/>
      <c r="AF47" s="41"/>
      <c r="AG47" s="41"/>
      <c r="AH47" s="41"/>
      <c r="AI47" s="41"/>
      <c r="AJ47" s="41"/>
      <c r="AK47" s="41"/>
      <c r="AL47" s="41"/>
      <c r="AO47" s="239"/>
    </row>
    <row r="48" spans="3:44" s="9" customFormat="1" ht="10.35" customHeight="1" x14ac:dyDescent="0.2">
      <c r="D48" s="49"/>
      <c r="E48" s="49"/>
      <c r="F48" s="29"/>
      <c r="G48" s="50"/>
      <c r="H48" s="29"/>
      <c r="I48" s="29"/>
      <c r="J48" s="29"/>
      <c r="K48" s="29"/>
      <c r="L48" s="29"/>
      <c r="M48" s="29"/>
      <c r="N48" s="29"/>
      <c r="O48" s="29"/>
      <c r="P48" s="36"/>
      <c r="Q48" s="36"/>
      <c r="R48" s="37"/>
      <c r="S48" s="37"/>
      <c r="T48" s="37"/>
      <c r="U48" s="37"/>
      <c r="V48" s="31"/>
      <c r="X48" s="38"/>
      <c r="Y48" s="39"/>
      <c r="Z48" s="39"/>
      <c r="AA48" s="39"/>
      <c r="AO48" s="239"/>
    </row>
    <row r="49" spans="3:44" s="9" customFormat="1" ht="48.6" customHeight="1" x14ac:dyDescent="0.25">
      <c r="C49" s="279">
        <f>MAX($C$8:C48)+1</f>
        <v>14</v>
      </c>
      <c r="D49" s="655" t="s">
        <v>344</v>
      </c>
      <c r="E49" s="656"/>
      <c r="F49" s="656"/>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7"/>
      <c r="AJ49" s="647"/>
      <c r="AK49" s="647"/>
      <c r="AL49" s="647"/>
      <c r="AM49" s="8"/>
      <c r="AN49" s="8"/>
      <c r="AO49" s="240"/>
      <c r="AP49" s="8"/>
      <c r="AQ49" s="67" t="b">
        <v>0</v>
      </c>
      <c r="AR49" s="8" t="str">
        <f>IF(AQ49&lt;&gt;TRUE, "NICHT OK", "OK")</f>
        <v>NICHT OK</v>
      </c>
    </row>
    <row r="50" spans="3:44" s="9" customFormat="1" ht="6" customHeight="1" x14ac:dyDescent="0.25">
      <c r="C50" s="8"/>
      <c r="D50" s="4"/>
      <c r="E50" s="4"/>
      <c r="F50" s="8"/>
      <c r="G50" s="8"/>
      <c r="H50" s="8"/>
      <c r="I50" s="8"/>
      <c r="J50" s="8"/>
      <c r="K50" s="8"/>
      <c r="L50" s="8"/>
      <c r="M50" s="8"/>
      <c r="N50" s="8"/>
      <c r="O50" s="8"/>
      <c r="P50" s="8"/>
      <c r="Q50" s="8"/>
      <c r="R50" s="8"/>
      <c r="S50" s="8"/>
      <c r="T50" s="8"/>
      <c r="U50" s="8"/>
      <c r="V50"/>
      <c r="W50" s="8"/>
      <c r="X50" s="3"/>
      <c r="Y50" s="8"/>
      <c r="Z50" s="8"/>
      <c r="AA50" s="8"/>
      <c r="AB50" s="8"/>
      <c r="AC50" s="8"/>
      <c r="AD50" s="8"/>
      <c r="AE50" s="8"/>
      <c r="AF50" s="8"/>
      <c r="AG50" s="8"/>
      <c r="AH50" s="8"/>
      <c r="AI50" s="8"/>
      <c r="AJ50" s="8"/>
      <c r="AK50" s="8"/>
      <c r="AL50" s="8"/>
      <c r="AM50" s="8"/>
      <c r="AN50" s="8"/>
      <c r="AO50" s="240"/>
      <c r="AP50" s="8"/>
      <c r="AQ50" s="8"/>
      <c r="AR50" s="8"/>
    </row>
    <row r="51" spans="3:44" s="9" customFormat="1" ht="41.85" customHeight="1" x14ac:dyDescent="0.25">
      <c r="C51" s="279">
        <f>MAX($C$8:C50)+1</f>
        <v>15</v>
      </c>
      <c r="D51" s="655" t="s">
        <v>307</v>
      </c>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6"/>
      <c r="AH51" s="656"/>
      <c r="AI51" s="657"/>
      <c r="AJ51" s="647"/>
      <c r="AK51" s="647"/>
      <c r="AL51" s="647"/>
      <c r="AM51" s="8"/>
      <c r="AN51" s="8"/>
      <c r="AO51" s="240"/>
      <c r="AP51" s="8"/>
      <c r="AQ51" s="67" t="b">
        <v>0</v>
      </c>
      <c r="AR51" s="8" t="str">
        <f>IF(AQ51&lt;&gt;TRUE, "NICHT OK", "OK")</f>
        <v>NICHT OK</v>
      </c>
    </row>
    <row r="52" spans="3:44" s="9" customFormat="1" ht="6" customHeight="1" x14ac:dyDescent="0.25">
      <c r="C52" s="8"/>
      <c r="D52" s="4"/>
      <c r="E52" s="4"/>
      <c r="F52" s="8"/>
      <c r="G52" s="8"/>
      <c r="H52" s="8"/>
      <c r="I52" s="8"/>
      <c r="J52" s="8"/>
      <c r="K52" s="8"/>
      <c r="L52" s="8"/>
      <c r="M52" s="8"/>
      <c r="N52" s="8"/>
      <c r="O52" s="8"/>
      <c r="P52" s="8"/>
      <c r="Q52" s="8"/>
      <c r="R52" s="8"/>
      <c r="S52" s="8"/>
      <c r="T52" s="8"/>
      <c r="U52" s="8"/>
      <c r="V52"/>
      <c r="W52" s="8"/>
      <c r="X52" s="3"/>
      <c r="Y52" s="8"/>
      <c r="Z52" s="8"/>
      <c r="AA52" s="8"/>
      <c r="AB52" s="8"/>
      <c r="AC52" s="8"/>
      <c r="AD52" s="8"/>
      <c r="AE52" s="8"/>
      <c r="AF52" s="8"/>
      <c r="AG52" s="8"/>
      <c r="AH52" s="8"/>
      <c r="AI52" s="8"/>
      <c r="AJ52" s="8"/>
      <c r="AK52" s="8"/>
      <c r="AL52" s="8"/>
      <c r="AM52" s="8"/>
      <c r="AN52" s="8"/>
      <c r="AO52" s="240"/>
      <c r="AP52" s="8"/>
      <c r="AQ52" s="8"/>
      <c r="AR52" s="8"/>
    </row>
    <row r="53" spans="3:44" s="9" customFormat="1" ht="43.35" customHeight="1" x14ac:dyDescent="0.25">
      <c r="C53" s="279">
        <f>MAX($C$8:C52)+1</f>
        <v>16</v>
      </c>
      <c r="D53" s="655" t="s">
        <v>9</v>
      </c>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7"/>
      <c r="AJ53" s="647"/>
      <c r="AK53" s="647"/>
      <c r="AL53" s="647"/>
      <c r="AM53" s="8"/>
      <c r="AN53" s="8"/>
      <c r="AO53" s="240"/>
      <c r="AP53" s="8"/>
      <c r="AQ53" s="67" t="b">
        <v>0</v>
      </c>
      <c r="AR53" s="8" t="str">
        <f>IF(AQ53&lt;&gt;TRUE, "NICHT OK", "OK")</f>
        <v>NICHT OK</v>
      </c>
    </row>
    <row r="54" spans="3:44" s="9" customFormat="1" ht="6" customHeight="1" x14ac:dyDescent="0.25">
      <c r="C54" s="8"/>
      <c r="D54" s="4"/>
      <c r="E54" s="4"/>
      <c r="F54" s="8"/>
      <c r="G54" s="8"/>
      <c r="H54" s="8"/>
      <c r="I54" s="8"/>
      <c r="J54" s="8"/>
      <c r="K54" s="8"/>
      <c r="L54" s="8"/>
      <c r="M54" s="8"/>
      <c r="N54" s="8"/>
      <c r="O54" s="8"/>
      <c r="P54" s="8"/>
      <c r="Q54" s="8"/>
      <c r="R54" s="8"/>
      <c r="S54" s="8"/>
      <c r="T54" s="8"/>
      <c r="U54" s="8"/>
      <c r="V54"/>
      <c r="W54" s="8"/>
      <c r="X54" s="3"/>
      <c r="Y54" s="8"/>
      <c r="Z54" s="8"/>
      <c r="AA54" s="8"/>
      <c r="AB54" s="8"/>
      <c r="AC54" s="8"/>
      <c r="AD54" s="8"/>
      <c r="AE54" s="8"/>
      <c r="AF54" s="8"/>
      <c r="AG54" s="8"/>
      <c r="AH54" s="8"/>
      <c r="AI54" s="8"/>
      <c r="AJ54" s="8"/>
      <c r="AK54" s="8"/>
      <c r="AL54" s="8"/>
      <c r="AM54" s="8"/>
      <c r="AN54" s="8"/>
      <c r="AO54" s="240"/>
      <c r="AP54" s="8"/>
      <c r="AQ54" s="8"/>
      <c r="AR54" s="8"/>
    </row>
    <row r="55" spans="3:44" s="9" customFormat="1" ht="47.1" customHeight="1" x14ac:dyDescent="0.25">
      <c r="C55" s="279">
        <f>MAX($C$8:C54)+1</f>
        <v>17</v>
      </c>
      <c r="D55" s="655" t="s">
        <v>272</v>
      </c>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6"/>
      <c r="AH55" s="656"/>
      <c r="AI55" s="657"/>
      <c r="AJ55" s="647"/>
      <c r="AK55" s="647"/>
      <c r="AL55" s="647"/>
      <c r="AM55" s="8"/>
      <c r="AN55" s="8"/>
      <c r="AO55" s="240"/>
      <c r="AP55" s="8"/>
      <c r="AQ55" s="67" t="b">
        <v>0</v>
      </c>
      <c r="AR55" s="8" t="str">
        <f>IF(AQ55&lt;&gt;TRUE, "NICHT OK", "OK")</f>
        <v>NICHT OK</v>
      </c>
    </row>
    <row r="56" spans="3:44" s="9" customFormat="1" ht="6" customHeight="1" x14ac:dyDescent="0.25">
      <c r="C56" s="8"/>
      <c r="D56" s="4"/>
      <c r="E56" s="4"/>
      <c r="F56" s="8"/>
      <c r="G56" s="8"/>
      <c r="H56" s="8"/>
      <c r="I56" s="8"/>
      <c r="J56" s="8"/>
      <c r="K56" s="8"/>
      <c r="L56" s="8"/>
      <c r="M56" s="8"/>
      <c r="N56" s="8"/>
      <c r="O56" s="8"/>
      <c r="P56" s="8"/>
      <c r="Q56" s="8"/>
      <c r="R56" s="8"/>
      <c r="S56" s="8"/>
      <c r="T56" s="8"/>
      <c r="U56" s="8"/>
      <c r="V56"/>
      <c r="W56" s="8"/>
      <c r="X56" s="3"/>
      <c r="Y56" s="8"/>
      <c r="Z56" s="8"/>
      <c r="AA56" s="8"/>
      <c r="AB56" s="8"/>
      <c r="AC56" s="8"/>
      <c r="AD56" s="8"/>
      <c r="AE56" s="8"/>
      <c r="AF56" s="8"/>
      <c r="AG56" s="8"/>
      <c r="AH56" s="8"/>
      <c r="AI56" s="8"/>
      <c r="AJ56" s="8"/>
      <c r="AK56" s="8"/>
      <c r="AL56" s="8"/>
      <c r="AM56" s="8"/>
      <c r="AN56" s="8"/>
      <c r="AO56" s="240"/>
      <c r="AP56" s="8"/>
      <c r="AQ56" s="8"/>
      <c r="AR56" s="8"/>
    </row>
    <row r="57" spans="3:44" s="9" customFormat="1" ht="49.5" customHeight="1" x14ac:dyDescent="0.25">
      <c r="C57" s="279">
        <f>MAX($C$8:C55)+1</f>
        <v>18</v>
      </c>
      <c r="D57" s="655" t="s">
        <v>308</v>
      </c>
      <c r="E57" s="656"/>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56"/>
      <c r="AH57" s="656"/>
      <c r="AI57" s="657"/>
      <c r="AJ57" s="647"/>
      <c r="AK57" s="647"/>
      <c r="AL57" s="647"/>
      <c r="AM57" s="8"/>
      <c r="AN57" s="8"/>
      <c r="AO57" s="258" t="s">
        <v>309</v>
      </c>
      <c r="AP57" s="8"/>
      <c r="AQ57" s="67" t="b">
        <v>0</v>
      </c>
      <c r="AR57" s="8" t="str">
        <f>IF(AQ57&lt;&gt;TRUE, "NICHT OK", "OK")</f>
        <v>NICHT OK</v>
      </c>
    </row>
    <row r="58" spans="3:44" s="9" customFormat="1" ht="6" customHeight="1" x14ac:dyDescent="0.25">
      <c r="C58" s="8"/>
      <c r="D58" s="4"/>
      <c r="E58" s="4"/>
      <c r="F58" s="8"/>
      <c r="G58" s="8"/>
      <c r="H58" s="8"/>
      <c r="I58" s="8"/>
      <c r="J58" s="8"/>
      <c r="K58" s="8"/>
      <c r="L58" s="8"/>
      <c r="M58" s="8"/>
      <c r="N58" s="8"/>
      <c r="O58" s="8"/>
      <c r="P58" s="8"/>
      <c r="Q58" s="8"/>
      <c r="R58" s="8"/>
      <c r="S58" s="8"/>
      <c r="T58" s="8"/>
      <c r="U58" s="8"/>
      <c r="V58"/>
      <c r="W58" s="8"/>
      <c r="X58" s="3"/>
      <c r="Y58" s="8"/>
      <c r="Z58" s="8"/>
      <c r="AA58" s="8"/>
      <c r="AB58" s="8"/>
      <c r="AC58" s="8"/>
      <c r="AD58" s="8"/>
      <c r="AE58" s="8"/>
      <c r="AF58" s="8"/>
      <c r="AG58" s="8"/>
      <c r="AH58" s="8"/>
      <c r="AI58" s="8"/>
      <c r="AJ58" s="8"/>
      <c r="AK58" s="8"/>
      <c r="AL58" s="8"/>
      <c r="AM58" s="8"/>
      <c r="AN58" s="8"/>
      <c r="AO58" s="257"/>
      <c r="AP58" s="8"/>
      <c r="AQ58" s="8"/>
      <c r="AR58" s="8"/>
    </row>
    <row r="59" spans="3:44" s="9" customFormat="1" ht="51" customHeight="1" x14ac:dyDescent="0.25">
      <c r="C59" s="279">
        <f>MAX($C$8:C58)+1</f>
        <v>19</v>
      </c>
      <c r="D59" s="655" t="s">
        <v>20</v>
      </c>
      <c r="E59" s="656"/>
      <c r="F59" s="656"/>
      <c r="G59" s="656"/>
      <c r="H59" s="656"/>
      <c r="I59" s="656"/>
      <c r="J59" s="656"/>
      <c r="K59" s="656"/>
      <c r="L59" s="656"/>
      <c r="M59" s="656"/>
      <c r="N59" s="656"/>
      <c r="O59" s="656"/>
      <c r="P59" s="656"/>
      <c r="Q59" s="656"/>
      <c r="R59" s="656"/>
      <c r="S59" s="656"/>
      <c r="T59" s="656"/>
      <c r="U59" s="656"/>
      <c r="V59" s="656"/>
      <c r="W59" s="656"/>
      <c r="X59" s="656"/>
      <c r="Y59" s="656"/>
      <c r="Z59" s="656"/>
      <c r="AA59" s="656"/>
      <c r="AB59" s="656"/>
      <c r="AC59" s="656"/>
      <c r="AD59" s="656"/>
      <c r="AE59" s="656"/>
      <c r="AF59" s="656"/>
      <c r="AG59" s="656"/>
      <c r="AH59" s="656"/>
      <c r="AI59" s="657"/>
      <c r="AJ59" s="647"/>
      <c r="AK59" s="647"/>
      <c r="AL59" s="647"/>
      <c r="AM59" s="8"/>
      <c r="AN59" s="8"/>
      <c r="AO59" s="240"/>
      <c r="AP59" s="8"/>
      <c r="AQ59" s="67" t="b">
        <v>0</v>
      </c>
      <c r="AR59" s="8" t="str">
        <f>IF(AQ59&lt;&gt;TRUE, "NICHT OK", "OK")</f>
        <v>NICHT OK</v>
      </c>
    </row>
    <row r="60" spans="3:44" s="9" customFormat="1" ht="6" customHeight="1" x14ac:dyDescent="0.25">
      <c r="C60" s="8"/>
      <c r="D60" s="4"/>
      <c r="E60" s="4"/>
      <c r="F60" s="8"/>
      <c r="G60" s="8"/>
      <c r="H60" s="8"/>
      <c r="I60" s="8"/>
      <c r="J60" s="8"/>
      <c r="K60" s="8"/>
      <c r="L60" s="8"/>
      <c r="M60" s="8"/>
      <c r="N60" s="8"/>
      <c r="O60" s="8"/>
      <c r="P60" s="8"/>
      <c r="Q60" s="8"/>
      <c r="R60" s="8"/>
      <c r="S60" s="8"/>
      <c r="T60" s="8"/>
      <c r="U60" s="8"/>
      <c r="V60"/>
      <c r="W60" s="8"/>
      <c r="X60" s="3"/>
      <c r="Y60" s="8"/>
      <c r="Z60" s="8"/>
      <c r="AA60" s="8"/>
      <c r="AB60" s="8"/>
      <c r="AC60" s="8"/>
      <c r="AD60" s="8"/>
      <c r="AE60" s="8"/>
      <c r="AF60" s="8"/>
      <c r="AG60" s="8"/>
      <c r="AH60" s="8"/>
      <c r="AI60" s="8"/>
      <c r="AJ60" s="8"/>
      <c r="AK60" s="8"/>
      <c r="AL60" s="8"/>
      <c r="AM60" s="8"/>
      <c r="AN60" s="8"/>
      <c r="AO60" s="240"/>
      <c r="AP60" s="8"/>
      <c r="AQ60" s="8"/>
      <c r="AR60" s="8"/>
    </row>
    <row r="61" spans="3:44" s="9" customFormat="1" ht="45" customHeight="1" x14ac:dyDescent="0.25">
      <c r="C61" s="279">
        <f>MAX($C$8:C60)+1</f>
        <v>20</v>
      </c>
      <c r="D61" s="667" t="s">
        <v>328</v>
      </c>
      <c r="E61" s="668"/>
      <c r="F61" s="668"/>
      <c r="G61" s="668"/>
      <c r="H61" s="668"/>
      <c r="I61" s="668"/>
      <c r="J61" s="668"/>
      <c r="K61" s="668"/>
      <c r="L61" s="668"/>
      <c r="M61" s="668"/>
      <c r="N61" s="668"/>
      <c r="O61" s="668"/>
      <c r="P61" s="668"/>
      <c r="Q61" s="668"/>
      <c r="R61" s="668"/>
      <c r="S61" s="668"/>
      <c r="T61" s="668"/>
      <c r="U61" s="668"/>
      <c r="V61" s="668"/>
      <c r="W61" s="668"/>
      <c r="X61" s="668"/>
      <c r="Y61" s="668"/>
      <c r="Z61" s="668"/>
      <c r="AA61" s="668"/>
      <c r="AB61" s="668"/>
      <c r="AC61" s="668"/>
      <c r="AD61" s="668"/>
      <c r="AE61" s="668"/>
      <c r="AF61" s="668"/>
      <c r="AG61" s="668"/>
      <c r="AH61" s="668"/>
      <c r="AI61" s="669"/>
      <c r="AJ61" s="647"/>
      <c r="AK61" s="647"/>
      <c r="AL61" s="647"/>
      <c r="AM61" s="8"/>
      <c r="AN61" s="8"/>
      <c r="AO61" s="252"/>
      <c r="AP61" s="8"/>
      <c r="AQ61" s="67" t="b">
        <v>0</v>
      </c>
      <c r="AR61" s="8" t="str">
        <f>IF(AQ61&lt;&gt;TRUE, "NICHT OK", "OK")</f>
        <v>NICHT OK</v>
      </c>
    </row>
    <row r="62" spans="3:44" s="9" customFormat="1" ht="6" customHeight="1" x14ac:dyDescent="0.25">
      <c r="C62" s="8"/>
      <c r="D62" s="4"/>
      <c r="E62" s="4"/>
      <c r="F62" s="8"/>
      <c r="G62" s="8"/>
      <c r="H62" s="8"/>
      <c r="I62" s="8"/>
      <c r="J62" s="8"/>
      <c r="K62" s="8"/>
      <c r="L62" s="8"/>
      <c r="M62" s="8"/>
      <c r="N62" s="8"/>
      <c r="O62" s="8"/>
      <c r="P62" s="8"/>
      <c r="Q62" s="8"/>
      <c r="R62" s="8"/>
      <c r="S62" s="8"/>
      <c r="T62" s="8"/>
      <c r="U62" s="8"/>
      <c r="V62"/>
      <c r="W62" s="8"/>
      <c r="X62" s="3"/>
      <c r="Y62" s="8"/>
      <c r="Z62" s="8"/>
      <c r="AA62" s="8"/>
      <c r="AB62" s="8"/>
      <c r="AC62" s="8"/>
      <c r="AD62" s="8"/>
      <c r="AE62" s="8"/>
      <c r="AF62" s="8"/>
      <c r="AG62" s="8"/>
      <c r="AH62" s="8"/>
      <c r="AI62" s="8"/>
      <c r="AJ62" s="8"/>
      <c r="AK62" s="8"/>
      <c r="AL62" s="8"/>
      <c r="AM62" s="8"/>
      <c r="AN62" s="8"/>
      <c r="AO62" s="8"/>
      <c r="AP62" s="8"/>
      <c r="AQ62" s="8"/>
      <c r="AR62" s="8"/>
    </row>
    <row r="63" spans="3:44" s="9" customFormat="1" ht="15" x14ac:dyDescent="0.25">
      <c r="C63" s="63"/>
      <c r="D63" s="64"/>
      <c r="E63" s="64"/>
      <c r="F63" s="64"/>
      <c r="G63" s="64"/>
      <c r="H63" s="64"/>
      <c r="I63" s="64"/>
      <c r="J63" s="64"/>
      <c r="K63" s="64"/>
      <c r="L63" s="8"/>
      <c r="M63" s="65"/>
      <c r="N63" s="65"/>
      <c r="O63" s="65"/>
      <c r="P63" s="8"/>
      <c r="Q63" s="8"/>
      <c r="R63" s="8"/>
      <c r="S63"/>
      <c r="T63"/>
      <c r="U63"/>
      <c r="V63"/>
      <c r="W63" s="8"/>
      <c r="X63" s="15"/>
      <c r="Y63" s="59"/>
      <c r="Z63" s="59"/>
      <c r="AA63" s="59"/>
      <c r="AB63" s="15"/>
      <c r="AC63" s="15"/>
      <c r="AD63" s="15"/>
      <c r="AE63" s="15"/>
      <c r="AF63" s="15"/>
      <c r="AG63" s="15"/>
      <c r="AH63" s="15"/>
      <c r="AI63" s="15"/>
      <c r="AJ63" s="15"/>
      <c r="AK63" s="15"/>
      <c r="AL63" s="15"/>
      <c r="AM63" s="15"/>
      <c r="AN63" s="15"/>
      <c r="AO63" s="15"/>
      <c r="AP63" s="15"/>
      <c r="AQ63" s="15"/>
      <c r="AR63" s="15"/>
    </row>
    <row r="64" spans="3:44" s="9" customFormat="1" ht="15" x14ac:dyDescent="0.25">
      <c r="C64" s="8"/>
      <c r="D64" s="4"/>
      <c r="E64" s="4"/>
      <c r="F64" s="8"/>
      <c r="G64" s="8"/>
      <c r="H64" s="8"/>
      <c r="I64" s="8"/>
      <c r="J64" s="8"/>
      <c r="K64" s="8"/>
      <c r="L64" s="8"/>
      <c r="M64" s="8"/>
      <c r="N64" s="8"/>
      <c r="O64" s="8"/>
      <c r="P64" s="8"/>
      <c r="Q64" s="8"/>
      <c r="R64" s="8"/>
      <c r="S64" s="8"/>
      <c r="T64" s="8"/>
      <c r="U64" s="8"/>
      <c r="V64"/>
      <c r="W64" s="8"/>
      <c r="X64" s="3"/>
      <c r="Y64" s="8"/>
      <c r="Z64" s="8"/>
      <c r="AA64" s="8"/>
      <c r="AB64" s="8"/>
      <c r="AC64" s="8"/>
      <c r="AD64" s="8"/>
      <c r="AE64" s="8"/>
      <c r="AF64" s="8"/>
      <c r="AG64" s="8"/>
      <c r="AH64" s="8"/>
      <c r="AI64" s="8"/>
      <c r="AJ64" s="8"/>
      <c r="AK64" s="8"/>
      <c r="AL64" s="8"/>
      <c r="AM64" s="8"/>
      <c r="AN64" s="8"/>
      <c r="AO64" s="8"/>
      <c r="AP64" s="8"/>
      <c r="AQ64" s="8"/>
      <c r="AR64" s="8"/>
    </row>
    <row r="65" spans="3:44" s="9" customFormat="1" ht="30" customHeight="1" x14ac:dyDescent="0.25">
      <c r="C65"/>
      <c r="D65" s="445" t="str">
        <f>IF(AR65="NICHT OK", "û", "ü")</f>
        <v>û</v>
      </c>
      <c r="E65" s="445"/>
      <c r="F65" s="445"/>
      <c r="G65" s="445"/>
      <c r="H65" s="445"/>
      <c r="I65" s="445"/>
      <c r="J65" s="445"/>
      <c r="K65" s="445"/>
      <c r="L65" s="445"/>
      <c r="M65" s="445"/>
      <c r="N65" s="445"/>
      <c r="O65" s="445"/>
      <c r="P65" s="445"/>
      <c r="Q65" s="446" t="str">
        <f>IF(AR65="NICHT OK", "Antragsseite ist noch nicht vollständig ausgefüllt", "Antragsseite ist vollständig ausgefüllt")</f>
        <v>Antragsseite ist noch nicht vollständig ausgefüllt</v>
      </c>
      <c r="R65" s="446"/>
      <c r="S65" s="446"/>
      <c r="T65" s="446"/>
      <c r="U65" s="446"/>
      <c r="V65" s="446"/>
      <c r="W65" s="446"/>
      <c r="X65" s="446"/>
      <c r="Y65" s="446"/>
      <c r="Z65" s="446"/>
      <c r="AA65" s="446"/>
      <c r="AB65" s="446"/>
      <c r="AC65" s="446"/>
      <c r="AD65" s="446"/>
      <c r="AE65" s="446"/>
      <c r="AF65" s="446"/>
      <c r="AG65" s="446"/>
      <c r="AH65" s="446"/>
      <c r="AI65" s="446"/>
      <c r="AJ65" s="446"/>
      <c r="AK65" s="446"/>
      <c r="AL65" s="446"/>
      <c r="AM65" s="8"/>
      <c r="AN65" s="8"/>
      <c r="AO65" s="8"/>
      <c r="AP65" s="8"/>
      <c r="AQ65" s="8"/>
      <c r="AR65" s="8" t="str">
        <f>IF(COUNTIF($AR$4:$AR$63, "NICHT OK")&gt;0, "NICHT OK", "OK")</f>
        <v>NICHT OK</v>
      </c>
    </row>
    <row r="66" spans="3:44" ht="6" customHeight="1" x14ac:dyDescent="0.25">
      <c r="C66"/>
      <c r="D66"/>
      <c r="E66"/>
      <c r="F66"/>
      <c r="G66"/>
      <c r="H66"/>
      <c r="I66"/>
      <c r="J66"/>
      <c r="K66"/>
      <c r="L66"/>
      <c r="M66"/>
      <c r="N66"/>
      <c r="O66"/>
      <c r="P66"/>
      <c r="Q66"/>
      <c r="R66"/>
      <c r="S66"/>
      <c r="T66"/>
      <c r="U66"/>
      <c r="V66"/>
      <c r="W66"/>
      <c r="X66" s="6"/>
      <c r="Y66"/>
      <c r="Z66"/>
      <c r="AA66"/>
      <c r="AB66"/>
      <c r="AC66"/>
      <c r="AD66"/>
      <c r="AE66"/>
      <c r="AF66"/>
      <c r="AG66"/>
      <c r="AH66"/>
      <c r="AI66"/>
      <c r="AJ66"/>
      <c r="AK66"/>
      <c r="AL66"/>
      <c r="AM66"/>
      <c r="AN66"/>
      <c r="AO66"/>
      <c r="AP66"/>
      <c r="AQ66"/>
      <c r="AR66"/>
    </row>
    <row r="67" spans="3:44" ht="6" customHeight="1" x14ac:dyDescent="0.2"/>
    <row r="68" spans="3:44" ht="18" customHeight="1" x14ac:dyDescent="0.25">
      <c r="C68" s="447"/>
      <c r="D68" s="447"/>
      <c r="E68" s="447"/>
      <c r="F68" s="447"/>
      <c r="G68" s="447"/>
      <c r="H68" s="447"/>
      <c r="I68" s="447"/>
      <c r="J68" s="447"/>
      <c r="K68" s="447"/>
      <c r="L68" s="447"/>
      <c r="M68" s="447"/>
      <c r="N68" s="447"/>
      <c r="O68" s="447"/>
      <c r="P68" s="447"/>
    </row>
    <row r="69" spans="3:44" ht="18" customHeight="1" x14ac:dyDescent="0.2"/>
    <row r="70" spans="3:44" ht="18" customHeight="1" x14ac:dyDescent="0.2"/>
    <row r="71" spans="3:44" ht="18" customHeight="1" x14ac:dyDescent="0.25">
      <c r="C71" s="444"/>
      <c r="D71" s="444"/>
      <c r="E71" s="444"/>
      <c r="F71" s="444"/>
      <c r="G71" s="444"/>
      <c r="H71" s="444"/>
      <c r="I71" s="444"/>
      <c r="J71" s="444"/>
      <c r="K71" s="444"/>
      <c r="L71" s="444"/>
      <c r="M71" s="444"/>
      <c r="N71" s="444"/>
      <c r="O71" s="444"/>
      <c r="P71" s="444"/>
    </row>
  </sheetData>
  <sheetProtection password="EBCC" sheet="1" formatColumns="0" selectLockedCells="1"/>
  <mergeCells count="51">
    <mergeCell ref="D61:AI61"/>
    <mergeCell ref="AJ61:AL61"/>
    <mergeCell ref="AJ51:AL51"/>
    <mergeCell ref="D53:AI53"/>
    <mergeCell ref="AJ53:AL53"/>
    <mergeCell ref="AJ57:AL57"/>
    <mergeCell ref="D59:AI59"/>
    <mergeCell ref="AJ59:AL59"/>
    <mergeCell ref="AJ12:AL12"/>
    <mergeCell ref="O24:AL24"/>
    <mergeCell ref="AJ55:AL55"/>
    <mergeCell ref="D32:AL32"/>
    <mergeCell ref="E45:AL45"/>
    <mergeCell ref="D49:AI49"/>
    <mergeCell ref="AJ49:AL49"/>
    <mergeCell ref="D30:AI30"/>
    <mergeCell ref="D51:AI51"/>
    <mergeCell ref="D14:AI14"/>
    <mergeCell ref="AJ14:AL14"/>
    <mergeCell ref="E40:AL40"/>
    <mergeCell ref="E41:AL41"/>
    <mergeCell ref="E43:AL43"/>
    <mergeCell ref="O26:Z26"/>
    <mergeCell ref="AA26:AL26"/>
    <mergeCell ref="C4:AL4"/>
    <mergeCell ref="C71:P71"/>
    <mergeCell ref="D16:AI16"/>
    <mergeCell ref="D8:AI8"/>
    <mergeCell ref="AJ8:AL8"/>
    <mergeCell ref="D10:AI10"/>
    <mergeCell ref="AJ10:AL10"/>
    <mergeCell ref="D65:P65"/>
    <mergeCell ref="Q65:AL65"/>
    <mergeCell ref="C68:P68"/>
    <mergeCell ref="D37:AL37"/>
    <mergeCell ref="D57:AI57"/>
    <mergeCell ref="D55:AI55"/>
    <mergeCell ref="D12:AI12"/>
    <mergeCell ref="D31:AI31"/>
    <mergeCell ref="E44:AL44"/>
    <mergeCell ref="AJ16:AL16"/>
    <mergeCell ref="D24:N24"/>
    <mergeCell ref="E42:AL42"/>
    <mergeCell ref="D39:AL39"/>
    <mergeCell ref="D36:AL36"/>
    <mergeCell ref="AJ30:AL30"/>
    <mergeCell ref="AJ31:AL31"/>
    <mergeCell ref="D18:AI18"/>
    <mergeCell ref="AJ18:AL18"/>
    <mergeCell ref="D20:AI20"/>
    <mergeCell ref="AJ20:AL20"/>
  </mergeCells>
  <conditionalFormatting sqref="C37:C45">
    <cfRule type="expression" dxfId="82" priority="57">
      <formula>IF(#REF!&lt;&gt;2, TRUE,FALSE)</formula>
    </cfRule>
  </conditionalFormatting>
  <conditionalFormatting sqref="D37">
    <cfRule type="expression" dxfId="81" priority="18">
      <formula>IF(AND(D37 &lt;&gt;"", D37&lt;&gt;"bitte auswählen"), TRUE,FALSE)</formula>
    </cfRule>
  </conditionalFormatting>
  <conditionalFormatting sqref="D65:AL65">
    <cfRule type="expression" dxfId="80" priority="77">
      <formula>IF($AR$65="OK", TRUE,FALSE)</formula>
    </cfRule>
  </conditionalFormatting>
  <conditionalFormatting sqref="E41 E43 E45">
    <cfRule type="expression" dxfId="79" priority="17">
      <formula>IF(AND(E41 &lt;&gt;"", E41&lt;&gt;"bitte auswählen"), TRUE,FALSE)</formula>
    </cfRule>
  </conditionalFormatting>
  <conditionalFormatting sqref="O26:Z26">
    <cfRule type="expression" dxfId="78" priority="16">
      <formula>IF(COUNTIF($O$24, "*vertrag*")&lt;=0, TRUE,FALSE)</formula>
    </cfRule>
  </conditionalFormatting>
  <conditionalFormatting sqref="O24:AL24">
    <cfRule type="expression" dxfId="77" priority="20">
      <formula>IF(AND($O$24&lt;&gt;"", $O$24&lt;&gt;"bitte auswählen"), TRUE,FALSE)</formula>
    </cfRule>
  </conditionalFormatting>
  <conditionalFormatting sqref="AA26:AL26">
    <cfRule type="expression" dxfId="76" priority="3">
      <formula>IF(AND($O$24="Für die betroffene Fläche/ das betroffene Gebäude liegt ein Erbbaurechtsvertrag vor.", $AA$26&lt;&gt;""), TRUE,FALSE)</formula>
    </cfRule>
    <cfRule type="expression" dxfId="75" priority="4">
      <formula>IF(AND(($O$24="Für die betroffene Fläche/ das betroffene Gebäude liegt ein Erbbaurechtsvertrag vor."),($AA$26="")),TRUE,FALSE)</formula>
    </cfRule>
    <cfRule type="expression" dxfId="74" priority="6">
      <formula>IF(AND(($O$24="Für die betroffene Fläche/ das betroffene Gebäude liegt ein Miet- oder Pachtvertrag vor."),($AA$26="")),TRUE,FALSE)</formula>
    </cfRule>
    <cfRule type="expression" dxfId="73" priority="11">
      <formula>IF(AND($O$24="Für die betroffene Fläche/ das betroffene Gebäude liegt ein Miet- oder Pachtvertrag vor.", $AA$26&lt;&gt;""), TRUE,FALSE)</formula>
    </cfRule>
  </conditionalFormatting>
  <conditionalFormatting sqref="AJ8 AJ10 AJ16 AJ61">
    <cfRule type="expression" dxfId="72" priority="69">
      <formula>IF(AQ8=TRUE, TRUE,FALSE)</formula>
    </cfRule>
  </conditionalFormatting>
  <conditionalFormatting sqref="AJ12">
    <cfRule type="expression" dxfId="71" priority="21">
      <formula>IF(AQ12=TRUE, TRUE,FALSE)</formula>
    </cfRule>
  </conditionalFormatting>
  <conditionalFormatting sqref="AJ14">
    <cfRule type="expression" dxfId="70" priority="22">
      <formula>IF(AQ14=TRUE, TRUE,FALSE)</formula>
    </cfRule>
  </conditionalFormatting>
  <conditionalFormatting sqref="AJ18">
    <cfRule type="expression" dxfId="69" priority="5">
      <formula>IF(AQ18=TRUE, TRUE,FALSE)</formula>
    </cfRule>
  </conditionalFormatting>
  <conditionalFormatting sqref="AJ49">
    <cfRule type="expression" dxfId="68" priority="37">
      <formula>IF(AQ49=TRUE, TRUE,FALSE)</formula>
    </cfRule>
  </conditionalFormatting>
  <conditionalFormatting sqref="AJ51">
    <cfRule type="expression" dxfId="67" priority="36">
      <formula>IF(AQ51=TRUE, TRUE,FALSE)</formula>
    </cfRule>
  </conditionalFormatting>
  <conditionalFormatting sqref="AJ53">
    <cfRule type="expression" dxfId="66" priority="35">
      <formula>IF(AQ53=TRUE, TRUE,FALSE)</formula>
    </cfRule>
  </conditionalFormatting>
  <conditionalFormatting sqref="AJ55">
    <cfRule type="expression" dxfId="65" priority="34">
      <formula>IF(AQ55=TRUE, TRUE,FALSE)</formula>
    </cfRule>
  </conditionalFormatting>
  <conditionalFormatting sqref="AJ57">
    <cfRule type="expression" dxfId="64" priority="33">
      <formula>IF(AQ57=TRUE, TRUE,FALSE)</formula>
    </cfRule>
  </conditionalFormatting>
  <conditionalFormatting sqref="AJ59">
    <cfRule type="expression" dxfId="63" priority="32">
      <formula>IF(AQ59=TRUE, TRUE,FALSE)</formula>
    </cfRule>
  </conditionalFormatting>
  <conditionalFormatting sqref="AJ30:AL31">
    <cfRule type="expression" dxfId="62" priority="45">
      <formula>IF(OR($AQ$30=1, $AQ$30=2),TRUE,FALSE)</formula>
    </cfRule>
    <cfRule type="expression" dxfId="61" priority="59">
      <formula>IF($AR$29 &lt;&gt; "OK", TRUE,FALSE)</formula>
    </cfRule>
  </conditionalFormatting>
  <conditionalFormatting sqref="AJ20">
    <cfRule type="expression" dxfId="60" priority="1">
      <formula>IF(AQ20=TRUE, TRUE,FALSE)</formula>
    </cfRule>
  </conditionalFormatting>
  <dataValidations count="11">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9:Q9 M27:Q27 M33:Q33 M46:Q46 M50:Q50 M52:Q52 M54:Q54 M62:Q62 M58:Q58 M64:Q64 M60:Q60 M25:Q25 M56:Q56 M11:Q21">
      <formula1>44927</formula1>
    </dataValidation>
    <dataValidation allowBlank="1" showErrorMessage="1" sqref="AD9 AD33 AD46 AD50 AD52 AD54 AD62 AD58 BG26:XFD26 AD60 AD56 AD25 AD27 AD64 AM26 AD11:AD21"/>
    <dataValidation allowBlank="1" promptTitle="Hinweis:" prompt="Wählen Sie im Dropdown-menü das Tabellenblatt an und klicken Sie anschließend auf den Link." sqref="Y16:AA23 Y34:AA35 Y27:AA29 Y6:AA7 Y25:AA25 Y47:AA62"/>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63:U63">
      <formula1>AND(T63&gt;TODAY(),T63&lt;DATE(YEAR(TODAY()),MONTH(TODAY())+13,1))</formula1>
    </dataValidation>
    <dataValidation type="list" operator="greaterThan" allowBlank="1" showErrorMessage="1" errorTitle="WARNUNG" error="Bitte nutzen Sie das Dropdown und wählen darüber einen gültigen Wert aus" sqref="O24:AL24">
      <formula1>listEigentumsverhältnisse</formula1>
    </dataValidation>
    <dataValidation allowBlank="1" showErrorMessage="1" errorTitle="WARNUNG" error="Maximal 550 Zeichen (inkl. Leerzeichen) sind erlaubt." sqref="E42 E44 E40 D39:AL39"/>
    <dataValidation type="textLength" allowBlank="1" showInputMessage="1" showErrorMessage="1" errorTitle="WARNUNG" error="Maximal 500 Zeichen erlaubt (etwa 80 Worte)!" promptTitle="HINWEIS" prompt="Maximal 500 Zeichen erlaubt (ungefähr 80 Wörter)" sqref="D37:AL37">
      <formula1>0</formula1>
      <formula2>500</formula2>
    </dataValidation>
    <dataValidation type="textLength" allowBlank="1" showInputMessage="1" showErrorMessage="1" errorTitle="WARNUNG" error="Maximal 380 Zeichen erlaubt (inkl. Leerzeichen)" promptTitle="HINWEIS" prompt="Maximal 380 Zeichen erlaubt (ungefähr 60 Worte)" sqref="E41:AL41 E45:AL45">
      <formula1>0</formula1>
      <formula2>380</formula2>
    </dataValidation>
    <dataValidation type="textLength" allowBlank="1" showInputMessage="1" showErrorMessage="1" errorTitle="WARNUNG" error="Maximal 500 Zeichen erlaubt (inkl. Leerzeichen)!" promptTitle="HINWEIS" prompt="Maximal 500 Zeichen erlaubt (ungefähr 80 Wörter)" sqref="D32:AL32">
      <formula1>0</formula1>
      <formula2>500</formula2>
    </dataValidation>
    <dataValidation type="textLength" allowBlank="1" showInputMessage="1" showErrorMessage="1" errorTitle="WARNUNG" error="Maximal 750 Zeichen erlaubt (inkl. Leerzeichen)" promptTitle="HINWEIS" prompt="Maximal 750 Zeichen erlaubt (ungefähr 120 Worte)" sqref="E43:AL43">
      <formula1>0</formula1>
      <formula2>750</formula2>
    </dataValidation>
    <dataValidation operator="greaterThan" allowBlank="1" promptTitle="Hinweis:" prompt="Wählen Sie im Dropdown-menü das Tabellenblatt an und klicken Sie anschließend auf den Link." sqref="AA26:AL26"/>
  </dataValidations>
  <hyperlinks>
    <hyperlink ref="AO57" r:id="rId1"/>
  </hyperlinks>
  <printOptions horizontalCentered="1"/>
  <pageMargins left="0.23622047244094491" right="0.23622047244094491" top="0.74803149606299213" bottom="0.74803149606299213" header="0.31496062992125984" footer="0.31496062992125984"/>
  <pageSetup paperSize="9" scale="79" fitToHeight="0" orientation="portrait" r:id="rId2"/>
  <headerFooter>
    <oddFooter>&amp;CSeite &amp;P von &amp;N</oddFooter>
  </headerFooter>
  <rowBreaks count="2" manualBreakCount="2">
    <brk id="32" min="1" max="38" man="1"/>
    <brk id="45" min="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9572" r:id="rId5" name="Check Box 4">
              <controlPr defaultSize="0" autoFill="0" autoLine="0" autoPict="0" altText="Checkbox zum ankreuzen">
                <anchor moveWithCells="1">
                  <from>
                    <xdr:col>36</xdr:col>
                    <xdr:colOff>28575</xdr:colOff>
                    <xdr:row>7</xdr:row>
                    <xdr:rowOff>76200</xdr:rowOff>
                  </from>
                  <to>
                    <xdr:col>37</xdr:col>
                    <xdr:colOff>0</xdr:colOff>
                    <xdr:row>7</xdr:row>
                    <xdr:rowOff>295275</xdr:rowOff>
                  </to>
                </anchor>
              </controlPr>
            </control>
          </mc:Choice>
        </mc:AlternateContent>
        <mc:AlternateContent xmlns:mc="http://schemas.openxmlformats.org/markup-compatibility/2006">
          <mc:Choice Requires="x14">
            <control shapeId="109573" r:id="rId6" name="Check Box 5">
              <controlPr defaultSize="0" autoFill="0" autoLine="0" autoPict="0" altText="Checkbox zum ankreuzen">
                <anchor moveWithCells="1">
                  <from>
                    <xdr:col>36</xdr:col>
                    <xdr:colOff>28575</xdr:colOff>
                    <xdr:row>9</xdr:row>
                    <xdr:rowOff>76200</xdr:rowOff>
                  </from>
                  <to>
                    <xdr:col>37</xdr:col>
                    <xdr:colOff>0</xdr:colOff>
                    <xdr:row>9</xdr:row>
                    <xdr:rowOff>295275</xdr:rowOff>
                  </to>
                </anchor>
              </controlPr>
            </control>
          </mc:Choice>
        </mc:AlternateContent>
        <mc:AlternateContent xmlns:mc="http://schemas.openxmlformats.org/markup-compatibility/2006">
          <mc:Choice Requires="x14">
            <control shapeId="109582" r:id="rId7" name="Option Button 14">
              <controlPr defaultSize="0" autoFill="0" autoLine="0" autoPict="0" altText="Checkbox zum ankreuzen">
                <anchor moveWithCells="1">
                  <from>
                    <xdr:col>36</xdr:col>
                    <xdr:colOff>28575</xdr:colOff>
                    <xdr:row>29</xdr:row>
                    <xdr:rowOff>85725</xdr:rowOff>
                  </from>
                  <to>
                    <xdr:col>36</xdr:col>
                    <xdr:colOff>200025</xdr:colOff>
                    <xdr:row>29</xdr:row>
                    <xdr:rowOff>276225</xdr:rowOff>
                  </to>
                </anchor>
              </controlPr>
            </control>
          </mc:Choice>
        </mc:AlternateContent>
        <mc:AlternateContent xmlns:mc="http://schemas.openxmlformats.org/markup-compatibility/2006">
          <mc:Choice Requires="x14">
            <control shapeId="109583" r:id="rId8" name="Option Button 15">
              <controlPr defaultSize="0" autoFill="0" autoLine="0" autoPict="0" altText="Button zum ankreuzen">
                <anchor moveWithCells="1">
                  <from>
                    <xdr:col>36</xdr:col>
                    <xdr:colOff>28575</xdr:colOff>
                    <xdr:row>30</xdr:row>
                    <xdr:rowOff>104775</xdr:rowOff>
                  </from>
                  <to>
                    <xdr:col>36</xdr:col>
                    <xdr:colOff>200025</xdr:colOff>
                    <xdr:row>30</xdr:row>
                    <xdr:rowOff>295275</xdr:rowOff>
                  </to>
                </anchor>
              </controlPr>
            </control>
          </mc:Choice>
        </mc:AlternateContent>
        <mc:AlternateContent xmlns:mc="http://schemas.openxmlformats.org/markup-compatibility/2006">
          <mc:Choice Requires="x14">
            <control shapeId="109587" r:id="rId9" name="Group Box 19">
              <controlPr defaultSize="0" autoFill="0" autoPict="0" altText="Checkbox zum ankreuzen">
                <anchor moveWithCells="1">
                  <from>
                    <xdr:col>35</xdr:col>
                    <xdr:colOff>142875</xdr:colOff>
                    <xdr:row>29</xdr:row>
                    <xdr:rowOff>66675</xdr:rowOff>
                  </from>
                  <to>
                    <xdr:col>37</xdr:col>
                    <xdr:colOff>66675</xdr:colOff>
                    <xdr:row>30</xdr:row>
                    <xdr:rowOff>342900</xdr:rowOff>
                  </to>
                </anchor>
              </controlPr>
            </control>
          </mc:Choice>
        </mc:AlternateContent>
        <mc:AlternateContent xmlns:mc="http://schemas.openxmlformats.org/markup-compatibility/2006">
          <mc:Choice Requires="x14">
            <control shapeId="109592" r:id="rId10" name="Check Box 24">
              <controlPr defaultSize="0" autoFill="0" autoLine="0" autoPict="0" altText="Checkbox zum ankreuzen">
                <anchor moveWithCells="1">
                  <from>
                    <xdr:col>36</xdr:col>
                    <xdr:colOff>28575</xdr:colOff>
                    <xdr:row>48</xdr:row>
                    <xdr:rowOff>180975</xdr:rowOff>
                  </from>
                  <to>
                    <xdr:col>37</xdr:col>
                    <xdr:colOff>0</xdr:colOff>
                    <xdr:row>48</xdr:row>
                    <xdr:rowOff>409575</xdr:rowOff>
                  </to>
                </anchor>
              </controlPr>
            </control>
          </mc:Choice>
        </mc:AlternateContent>
        <mc:AlternateContent xmlns:mc="http://schemas.openxmlformats.org/markup-compatibility/2006">
          <mc:Choice Requires="x14">
            <control shapeId="109593" r:id="rId11" name="Check Box 25">
              <controlPr defaultSize="0" autoFill="0" autoLine="0" autoPict="0" altText="Checkbox zum ankreuzen">
                <anchor moveWithCells="1">
                  <from>
                    <xdr:col>36</xdr:col>
                    <xdr:colOff>28575</xdr:colOff>
                    <xdr:row>50</xdr:row>
                    <xdr:rowOff>180975</xdr:rowOff>
                  </from>
                  <to>
                    <xdr:col>37</xdr:col>
                    <xdr:colOff>0</xdr:colOff>
                    <xdr:row>50</xdr:row>
                    <xdr:rowOff>381000</xdr:rowOff>
                  </to>
                </anchor>
              </controlPr>
            </control>
          </mc:Choice>
        </mc:AlternateContent>
        <mc:AlternateContent xmlns:mc="http://schemas.openxmlformats.org/markup-compatibility/2006">
          <mc:Choice Requires="x14">
            <control shapeId="109594" r:id="rId12" name="Check Box 26">
              <controlPr defaultSize="0" autoFill="0" autoLine="0" autoPict="0" altText="Checkbox zum ankreuzen">
                <anchor moveWithCells="1">
                  <from>
                    <xdr:col>36</xdr:col>
                    <xdr:colOff>28575</xdr:colOff>
                    <xdr:row>52</xdr:row>
                    <xdr:rowOff>180975</xdr:rowOff>
                  </from>
                  <to>
                    <xdr:col>37</xdr:col>
                    <xdr:colOff>0</xdr:colOff>
                    <xdr:row>52</xdr:row>
                    <xdr:rowOff>390525</xdr:rowOff>
                  </to>
                </anchor>
              </controlPr>
            </control>
          </mc:Choice>
        </mc:AlternateContent>
        <mc:AlternateContent xmlns:mc="http://schemas.openxmlformats.org/markup-compatibility/2006">
          <mc:Choice Requires="x14">
            <control shapeId="109595" r:id="rId13" name="Check Box 27">
              <controlPr defaultSize="0" autoFill="0" autoLine="0" autoPict="0" altText="Checkbox zum ankreuzen">
                <anchor moveWithCells="1">
                  <from>
                    <xdr:col>36</xdr:col>
                    <xdr:colOff>28575</xdr:colOff>
                    <xdr:row>54</xdr:row>
                    <xdr:rowOff>180975</xdr:rowOff>
                  </from>
                  <to>
                    <xdr:col>37</xdr:col>
                    <xdr:colOff>0</xdr:colOff>
                    <xdr:row>54</xdr:row>
                    <xdr:rowOff>409575</xdr:rowOff>
                  </to>
                </anchor>
              </controlPr>
            </control>
          </mc:Choice>
        </mc:AlternateContent>
        <mc:AlternateContent xmlns:mc="http://schemas.openxmlformats.org/markup-compatibility/2006">
          <mc:Choice Requires="x14">
            <control shapeId="109596" r:id="rId14" name="Check Box 28">
              <controlPr defaultSize="0" autoFill="0" autoLine="0" autoPict="0" altText="Checkbox zum ankreuzen">
                <anchor moveWithCells="1">
                  <from>
                    <xdr:col>36</xdr:col>
                    <xdr:colOff>28575</xdr:colOff>
                    <xdr:row>56</xdr:row>
                    <xdr:rowOff>190500</xdr:rowOff>
                  </from>
                  <to>
                    <xdr:col>37</xdr:col>
                    <xdr:colOff>0</xdr:colOff>
                    <xdr:row>56</xdr:row>
                    <xdr:rowOff>409575</xdr:rowOff>
                  </to>
                </anchor>
              </controlPr>
            </control>
          </mc:Choice>
        </mc:AlternateContent>
        <mc:AlternateContent xmlns:mc="http://schemas.openxmlformats.org/markup-compatibility/2006">
          <mc:Choice Requires="x14">
            <control shapeId="109597" r:id="rId15" name="Check Box 29">
              <controlPr defaultSize="0" autoFill="0" autoLine="0" autoPict="0" altText="Checkbox zum ankreuzen">
                <anchor moveWithCells="1">
                  <from>
                    <xdr:col>36</xdr:col>
                    <xdr:colOff>28575</xdr:colOff>
                    <xdr:row>58</xdr:row>
                    <xdr:rowOff>190500</xdr:rowOff>
                  </from>
                  <to>
                    <xdr:col>37</xdr:col>
                    <xdr:colOff>0</xdr:colOff>
                    <xdr:row>58</xdr:row>
                    <xdr:rowOff>409575</xdr:rowOff>
                  </to>
                </anchor>
              </controlPr>
            </control>
          </mc:Choice>
        </mc:AlternateContent>
        <mc:AlternateContent xmlns:mc="http://schemas.openxmlformats.org/markup-compatibility/2006">
          <mc:Choice Requires="x14">
            <control shapeId="109618" r:id="rId16" name="Check Box 50">
              <controlPr defaultSize="0" autoFill="0" autoLine="0" autoPict="0" altText="Checkbox zum ankreuzen">
                <anchor moveWithCells="1">
                  <from>
                    <xdr:col>36</xdr:col>
                    <xdr:colOff>28575</xdr:colOff>
                    <xdr:row>13</xdr:row>
                    <xdr:rowOff>76200</xdr:rowOff>
                  </from>
                  <to>
                    <xdr:col>37</xdr:col>
                    <xdr:colOff>0</xdr:colOff>
                    <xdr:row>13</xdr:row>
                    <xdr:rowOff>295275</xdr:rowOff>
                  </to>
                </anchor>
              </controlPr>
            </control>
          </mc:Choice>
        </mc:AlternateContent>
        <mc:AlternateContent xmlns:mc="http://schemas.openxmlformats.org/markup-compatibility/2006">
          <mc:Choice Requires="x14">
            <control shapeId="109660" r:id="rId17" name="Check Box 92">
              <controlPr defaultSize="0" autoFill="0" autoLine="0" autoPict="0" altText="Checkbox zum ankreuzen">
                <anchor moveWithCells="1">
                  <from>
                    <xdr:col>36</xdr:col>
                    <xdr:colOff>28575</xdr:colOff>
                    <xdr:row>11</xdr:row>
                    <xdr:rowOff>104775</xdr:rowOff>
                  </from>
                  <to>
                    <xdr:col>37</xdr:col>
                    <xdr:colOff>0</xdr:colOff>
                    <xdr:row>11</xdr:row>
                    <xdr:rowOff>333375</xdr:rowOff>
                  </to>
                </anchor>
              </controlPr>
            </control>
          </mc:Choice>
        </mc:AlternateContent>
        <mc:AlternateContent xmlns:mc="http://schemas.openxmlformats.org/markup-compatibility/2006">
          <mc:Choice Requires="x14">
            <control shapeId="109662" r:id="rId18" name="Check Box 94">
              <controlPr defaultSize="0" autoFill="0" autoLine="0" autoPict="0" altText="Checkbox zum ankreuzen">
                <anchor moveWithCells="1">
                  <from>
                    <xdr:col>36</xdr:col>
                    <xdr:colOff>28575</xdr:colOff>
                    <xdr:row>60</xdr:row>
                    <xdr:rowOff>161925</xdr:rowOff>
                  </from>
                  <to>
                    <xdr:col>37</xdr:col>
                    <xdr:colOff>0</xdr:colOff>
                    <xdr:row>60</xdr:row>
                    <xdr:rowOff>381000</xdr:rowOff>
                  </to>
                </anchor>
              </controlPr>
            </control>
          </mc:Choice>
        </mc:AlternateContent>
        <mc:AlternateContent xmlns:mc="http://schemas.openxmlformats.org/markup-compatibility/2006">
          <mc:Choice Requires="x14">
            <control shapeId="109571" r:id="rId19" name="Check Box 3">
              <controlPr defaultSize="0" autoFill="0" autoLine="0" autoPict="0" altText="Checkbox zum ankreuzen">
                <anchor moveWithCells="1">
                  <from>
                    <xdr:col>36</xdr:col>
                    <xdr:colOff>28575</xdr:colOff>
                    <xdr:row>15</xdr:row>
                    <xdr:rowOff>76200</xdr:rowOff>
                  </from>
                  <to>
                    <xdr:col>37</xdr:col>
                    <xdr:colOff>0</xdr:colOff>
                    <xdr:row>15</xdr:row>
                    <xdr:rowOff>295275</xdr:rowOff>
                  </to>
                </anchor>
              </controlPr>
            </control>
          </mc:Choice>
        </mc:AlternateContent>
        <mc:AlternateContent xmlns:mc="http://schemas.openxmlformats.org/markup-compatibility/2006">
          <mc:Choice Requires="x14">
            <control shapeId="109664" r:id="rId20" name="Check Box 96">
              <controlPr defaultSize="0" autoFill="0" autoLine="0" autoPict="0" altText="Checkbox zum ankreuzen">
                <anchor moveWithCells="1">
                  <from>
                    <xdr:col>36</xdr:col>
                    <xdr:colOff>28575</xdr:colOff>
                    <xdr:row>17</xdr:row>
                    <xdr:rowOff>76200</xdr:rowOff>
                  </from>
                  <to>
                    <xdr:col>37</xdr:col>
                    <xdr:colOff>0</xdr:colOff>
                    <xdr:row>17</xdr:row>
                    <xdr:rowOff>295275</xdr:rowOff>
                  </to>
                </anchor>
              </controlPr>
            </control>
          </mc:Choice>
        </mc:AlternateContent>
        <mc:AlternateContent xmlns:mc="http://schemas.openxmlformats.org/markup-compatibility/2006">
          <mc:Choice Requires="x14">
            <control shapeId="109678" r:id="rId21" name="Check Box 110">
              <controlPr defaultSize="0" autoFill="0" autoLine="0" autoPict="0" altText="Checkbox zum ankreuzen">
                <anchor moveWithCells="1">
                  <from>
                    <xdr:col>36</xdr:col>
                    <xdr:colOff>28575</xdr:colOff>
                    <xdr:row>19</xdr:row>
                    <xdr:rowOff>76200</xdr:rowOff>
                  </from>
                  <to>
                    <xdr:col>37</xdr:col>
                    <xdr:colOff>0</xdr:colOff>
                    <xdr:row>19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4" tint="0.59999389629810485"/>
    <pageSetUpPr fitToPage="1"/>
  </sheetPr>
  <dimension ref="C1:BE62"/>
  <sheetViews>
    <sheetView showGridLines="0" zoomScaleNormal="100" zoomScaleSheetLayoutView="100" workbookViewId="0">
      <selection activeCell="AD9" sqref="AD9:AL9"/>
    </sheetView>
  </sheetViews>
  <sheetFormatPr baseColWidth="10" defaultColWidth="11.42578125" defaultRowHeight="12" x14ac:dyDescent="0.2"/>
  <cols>
    <col min="1" max="23" width="3.42578125" style="31" customWidth="1"/>
    <col min="24" max="24" width="3.42578125" style="66" customWidth="1"/>
    <col min="25" max="35" width="3.42578125" style="31" customWidth="1"/>
    <col min="36" max="38" width="3.5703125" style="31" customWidth="1"/>
    <col min="39" max="40" width="3.42578125" style="31" customWidth="1"/>
    <col min="41" max="41" width="255.5703125" style="31" customWidth="1"/>
    <col min="42" max="42" width="3.42578125" style="31" customWidth="1"/>
    <col min="43" max="43" width="14.42578125" style="31" hidden="1" customWidth="1"/>
    <col min="44" max="44" width="11.42578125" style="31" hidden="1" customWidth="1"/>
    <col min="45" max="16384" width="11.42578125" style="31"/>
  </cols>
  <sheetData>
    <row r="1" spans="3:44" ht="12" customHeight="1" x14ac:dyDescent="0.2">
      <c r="AO1" s="84"/>
    </row>
    <row r="2" spans="3:44" ht="12" customHeight="1" x14ac:dyDescent="0.25">
      <c r="C2" s="30"/>
      <c r="D2"/>
      <c r="E2"/>
      <c r="F2"/>
      <c r="G2"/>
      <c r="H2"/>
      <c r="I2"/>
      <c r="J2"/>
      <c r="K2"/>
      <c r="L2"/>
      <c r="M2"/>
      <c r="N2"/>
      <c r="O2"/>
      <c r="P2"/>
      <c r="Q2"/>
      <c r="R2"/>
      <c r="S2"/>
      <c r="T2"/>
      <c r="U2"/>
      <c r="V2"/>
      <c r="W2"/>
      <c r="X2"/>
      <c r="Y2"/>
      <c r="Z2"/>
      <c r="AA2"/>
      <c r="AB2"/>
      <c r="AC2"/>
      <c r="AD2"/>
      <c r="AE2"/>
      <c r="AF2"/>
      <c r="AG2"/>
      <c r="AH2"/>
      <c r="AI2"/>
      <c r="AJ2"/>
      <c r="AK2"/>
      <c r="AL2"/>
      <c r="AQ2" s="32"/>
      <c r="AR2" s="32"/>
    </row>
    <row r="3" spans="3:44" ht="12" customHeight="1" x14ac:dyDescent="0.25">
      <c r="C3" s="33" t="s">
        <v>392</v>
      </c>
      <c r="D3"/>
      <c r="E3"/>
      <c r="F3"/>
      <c r="G3"/>
      <c r="H3"/>
      <c r="I3"/>
      <c r="J3"/>
      <c r="K3"/>
      <c r="L3"/>
      <c r="M3"/>
      <c r="N3"/>
      <c r="O3"/>
      <c r="P3"/>
      <c r="Q3"/>
      <c r="R3"/>
      <c r="S3"/>
      <c r="T3"/>
      <c r="U3"/>
      <c r="V3"/>
      <c r="W3"/>
      <c r="X3"/>
      <c r="Y3"/>
      <c r="Z3"/>
      <c r="AA3"/>
      <c r="AB3"/>
      <c r="AC3"/>
      <c r="AD3"/>
      <c r="AE3"/>
      <c r="AF3"/>
      <c r="AG3"/>
      <c r="AH3"/>
      <c r="AI3"/>
      <c r="AJ3"/>
      <c r="AK3"/>
      <c r="AL3" s="266" t="s">
        <v>516</v>
      </c>
      <c r="AQ3" s="34" t="s">
        <v>235</v>
      </c>
      <c r="AR3" s="34" t="s">
        <v>56</v>
      </c>
    </row>
    <row r="4" spans="3:44" s="9" customFormat="1" ht="30" customHeight="1" x14ac:dyDescent="0.25">
      <c r="C4" s="397" t="s">
        <v>70</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98"/>
    </row>
    <row r="5" spans="3:44" s="9" customFormat="1" ht="220.35" customHeight="1" x14ac:dyDescent="0.25">
      <c r="C5" s="671" t="s">
        <v>517</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O5" s="149"/>
    </row>
    <row r="6" spans="3:44" customFormat="1" ht="20.100000000000001" customHeight="1" x14ac:dyDescent="0.25">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c r="AL6" s="673"/>
      <c r="AO6" s="144" t="s">
        <v>225</v>
      </c>
    </row>
    <row r="7" spans="3:44" s="9" customFormat="1" ht="19.5" thickBot="1" x14ac:dyDescent="0.25">
      <c r="C7" s="40" t="s">
        <v>234</v>
      </c>
      <c r="D7" s="41"/>
      <c r="E7" s="41"/>
      <c r="F7" s="42"/>
      <c r="G7" s="43"/>
      <c r="H7" s="42"/>
      <c r="I7" s="42"/>
      <c r="J7" s="42"/>
      <c r="K7" s="42"/>
      <c r="L7" s="42"/>
      <c r="M7" s="42"/>
      <c r="N7" s="42"/>
      <c r="O7" s="42"/>
      <c r="P7" s="44"/>
      <c r="Q7" s="44"/>
      <c r="R7" s="45"/>
      <c r="S7" s="45"/>
      <c r="T7" s="45"/>
      <c r="U7" s="45"/>
      <c r="V7" s="46"/>
      <c r="W7" s="41"/>
      <c r="X7" s="47"/>
      <c r="Y7" s="48"/>
      <c r="Z7" s="48"/>
      <c r="AA7" s="48"/>
      <c r="AB7" s="41"/>
      <c r="AC7" s="41"/>
      <c r="AD7" s="41"/>
      <c r="AE7" s="41"/>
      <c r="AF7" s="41"/>
      <c r="AG7" s="41"/>
      <c r="AH7" s="41"/>
      <c r="AI7" s="41"/>
      <c r="AJ7" s="41"/>
      <c r="AK7" s="41"/>
      <c r="AL7" s="41"/>
      <c r="AO7" s="256"/>
    </row>
    <row r="8" spans="3:44" s="9" customFormat="1" ht="10.35" customHeight="1" x14ac:dyDescent="0.2">
      <c r="D8" s="49"/>
      <c r="E8" s="49"/>
      <c r="F8" s="29"/>
      <c r="G8" s="50"/>
      <c r="H8" s="29"/>
      <c r="I8" s="29"/>
      <c r="J8" s="29"/>
      <c r="K8" s="29"/>
      <c r="L8" s="29"/>
      <c r="M8" s="29"/>
      <c r="N8" s="29"/>
      <c r="O8" s="29"/>
      <c r="P8" s="36"/>
      <c r="Q8" s="36"/>
      <c r="R8" s="37"/>
      <c r="S8" s="37"/>
      <c r="T8" s="37"/>
      <c r="U8" s="37"/>
      <c r="V8" s="31"/>
      <c r="X8" s="38"/>
      <c r="Y8" s="39"/>
      <c r="Z8" s="39"/>
      <c r="AA8" s="39"/>
      <c r="AO8" s="262"/>
    </row>
    <row r="9" spans="3:44" s="9" customFormat="1" ht="30" customHeight="1" x14ac:dyDescent="0.25">
      <c r="C9" s="279">
        <v>1</v>
      </c>
      <c r="D9" s="675" t="str">
        <f>IFERROR(INDEX('Anlagen-Matrix'!$D$8:$D$34, MATCH(AQ9,'Anlagen-Matrix'!$J$8:$J$34, 0), 1),"")</f>
        <v>AZA-Antrag (postalisch oder mit Verifizierung durch TAN-Verfahren in easy-Online)</v>
      </c>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4" t="s">
        <v>0</v>
      </c>
      <c r="AE9" s="674"/>
      <c r="AF9" s="674"/>
      <c r="AG9" s="674"/>
      <c r="AH9" s="674"/>
      <c r="AI9" s="674"/>
      <c r="AJ9" s="674"/>
      <c r="AK9" s="674"/>
      <c r="AL9" s="674"/>
      <c r="AM9" s="8"/>
      <c r="AN9" s="8"/>
      <c r="AO9" s="263">
        <f>IFERROR(INDEX('Anlagen-Matrix'!$L$8:$L$34, MATCH(AQ9,'Anlagen-Matrix'!$J$8:$J$34, 0), 1),"")</f>
        <v>0</v>
      </c>
      <c r="AP9" s="8"/>
      <c r="AQ9" s="67" t="s">
        <v>236</v>
      </c>
      <c r="AR9" s="8" t="str">
        <f>IF(D9="","OK",IF(AND(AD9&lt;&gt;"",AD9&lt;&gt;"bitte auswählen"),"OK","NICHT OK"))</f>
        <v>NICHT OK</v>
      </c>
    </row>
    <row r="10" spans="3:44" s="9" customFormat="1" ht="6" customHeight="1" x14ac:dyDescent="0.25">
      <c r="C10" s="13"/>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8"/>
      <c r="AK10" s="8"/>
      <c r="AL10" s="8"/>
      <c r="AM10" s="8"/>
      <c r="AN10" s="8"/>
      <c r="AO10" s="256"/>
      <c r="AP10" s="8"/>
      <c r="AQ10" s="8"/>
      <c r="AR10" s="8"/>
    </row>
    <row r="11" spans="3:44" s="9" customFormat="1" ht="30" customHeight="1" x14ac:dyDescent="0.25">
      <c r="C11" s="279">
        <f>IF(D11="", "", MAX($C$9:C10)+1)</f>
        <v>2</v>
      </c>
      <c r="D11" s="675" t="str">
        <f>IFERROR(INDEX('Anlagen-Matrix'!$D$8:$D$34, MATCH(AQ11,'Anlagen-Matrix'!$J$8:$J$34, 0), 1),"")</f>
        <v>Vorhabenbeschreibung (per Upload)</v>
      </c>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4" t="s">
        <v>0</v>
      </c>
      <c r="AE11" s="674"/>
      <c r="AF11" s="674"/>
      <c r="AG11" s="674"/>
      <c r="AH11" s="674"/>
      <c r="AI11" s="674"/>
      <c r="AJ11" s="674"/>
      <c r="AK11" s="674"/>
      <c r="AL11" s="674"/>
      <c r="AM11" s="8"/>
      <c r="AN11" s="8"/>
      <c r="AO11" s="263">
        <f>IFERROR(INDEX('Anlagen-Matrix'!$L$8:$L$34, MATCH(AQ11,'Anlagen-Matrix'!$J$8:$J$34, 0), 1),"")</f>
        <v>0</v>
      </c>
      <c r="AP11" s="8"/>
      <c r="AQ11" s="67" t="s">
        <v>237</v>
      </c>
      <c r="AR11" s="8" t="str">
        <f>IF(D11="","OK",IF(AND(AD11&lt;&gt;"",AD11&lt;&gt;"bitte auswählen"),"OK","NICHT OK"))</f>
        <v>NICHT OK</v>
      </c>
    </row>
    <row r="12" spans="3:44" s="9" customFormat="1" ht="6" customHeight="1" x14ac:dyDescent="0.25">
      <c r="C12" s="13"/>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8"/>
      <c r="AK12" s="8"/>
      <c r="AL12" s="8"/>
      <c r="AM12" s="8"/>
      <c r="AN12" s="8"/>
      <c r="AO12" s="256"/>
      <c r="AP12" s="8"/>
      <c r="AQ12" s="8"/>
      <c r="AR12" s="8"/>
    </row>
    <row r="13" spans="3:44" s="9" customFormat="1" ht="30" customHeight="1" x14ac:dyDescent="0.25">
      <c r="C13" s="279">
        <f>IF(D13="", "", MAX($C$9:C12)+1)</f>
        <v>3</v>
      </c>
      <c r="D13" s="675" t="str">
        <f>IFERROR(INDEX('Anlagen-Matrix'!$D$8:$D$34, MATCH(AQ13,'Anlagen-Matrix'!$J$8:$J$34, 0), 1),"")</f>
        <v>Klimaanpassungskonzept bzw. Dokumentation einer Beratung</v>
      </c>
      <c r="E13" s="676"/>
      <c r="F13" s="676"/>
      <c r="G13" s="676"/>
      <c r="H13" s="676"/>
      <c r="I13" s="676"/>
      <c r="J13" s="676"/>
      <c r="K13" s="676"/>
      <c r="L13" s="676"/>
      <c r="M13" s="676"/>
      <c r="N13" s="676"/>
      <c r="O13" s="676"/>
      <c r="P13" s="676"/>
      <c r="Q13" s="676"/>
      <c r="R13" s="676"/>
      <c r="S13" s="676"/>
      <c r="T13" s="676"/>
      <c r="U13" s="676"/>
      <c r="V13" s="676"/>
      <c r="W13" s="676"/>
      <c r="X13" s="676"/>
      <c r="Y13" s="676"/>
      <c r="Z13" s="676"/>
      <c r="AA13" s="676"/>
      <c r="AB13" s="676"/>
      <c r="AC13" s="676"/>
      <c r="AD13" s="674" t="s">
        <v>0</v>
      </c>
      <c r="AE13" s="674"/>
      <c r="AF13" s="674"/>
      <c r="AG13" s="674"/>
      <c r="AH13" s="674"/>
      <c r="AI13" s="674"/>
      <c r="AJ13" s="674"/>
      <c r="AK13" s="674"/>
      <c r="AL13" s="674"/>
      <c r="AM13" s="8"/>
      <c r="AN13" s="8"/>
      <c r="AO13" s="263">
        <f>IFERROR(INDEX('Anlagen-Matrix'!$L$8:$L$34, MATCH(AQ13,'Anlagen-Matrix'!$J$8:$J$34, 0), 1),"")</f>
        <v>0</v>
      </c>
      <c r="AP13" s="8"/>
      <c r="AQ13" s="67" t="s">
        <v>238</v>
      </c>
      <c r="AR13" s="8" t="str">
        <f>IF(D13="","OK",IF(AND(AD13&lt;&gt;"",AD13&lt;&gt;"bitte auswählen"),"OK","NICHT OK"))</f>
        <v>NICHT OK</v>
      </c>
    </row>
    <row r="14" spans="3:44" s="9" customFormat="1" ht="6" customHeight="1" x14ac:dyDescent="0.25">
      <c r="C14" s="13"/>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8"/>
      <c r="AK14" s="8"/>
      <c r="AL14" s="8"/>
      <c r="AM14" s="8"/>
      <c r="AN14" s="8"/>
      <c r="AO14" s="256"/>
      <c r="AP14" s="8"/>
      <c r="AQ14" s="8"/>
      <c r="AR14" s="8"/>
    </row>
    <row r="15" spans="3:44" s="9" customFormat="1" ht="30" customHeight="1" x14ac:dyDescent="0.25">
      <c r="C15" s="279">
        <f>IF(D15="", "", MAX($C$9:C14)+1)</f>
        <v>4</v>
      </c>
      <c r="D15" s="677" t="str">
        <f>IFERROR(INDEX('Anlagen-Matrix'!$D$8:$D$34, MATCH(AQ15,'Anlagen-Matrix'!$J$8:$J$34, 0), 1),"")</f>
        <v>Ausgabenschätzung für alle relevanten Einzelpositionen (z.B. DIN 276 mit Werten und Mengen der Einzelpositionen)</v>
      </c>
      <c r="E15" s="678"/>
      <c r="F15" s="678"/>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4" t="s">
        <v>0</v>
      </c>
      <c r="AE15" s="674"/>
      <c r="AF15" s="674"/>
      <c r="AG15" s="674"/>
      <c r="AH15" s="674"/>
      <c r="AI15" s="674"/>
      <c r="AJ15" s="674"/>
      <c r="AK15" s="674"/>
      <c r="AL15" s="674"/>
      <c r="AM15" s="8"/>
      <c r="AN15" s="8"/>
      <c r="AO15" s="263">
        <f>IFERROR(INDEX('Anlagen-Matrix'!$L$8:$L$34, MATCH(AQ15,'Anlagen-Matrix'!$J$8:$J$34, 0), 1),"")</f>
        <v>0</v>
      </c>
      <c r="AP15" s="8"/>
      <c r="AQ15" s="67" t="s">
        <v>239</v>
      </c>
      <c r="AR15" s="8" t="str">
        <f>IF(D15="","OK",IF(AND(AD15&lt;&gt;"",AD15&lt;&gt;"bitte auswählen"),"OK","NICHT OK"))</f>
        <v>NICHT OK</v>
      </c>
    </row>
    <row r="16" spans="3:44" s="9" customFormat="1" ht="6" customHeight="1" x14ac:dyDescent="0.25">
      <c r="C16" s="13"/>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8"/>
      <c r="AK16" s="8"/>
      <c r="AL16" s="8"/>
      <c r="AM16" s="8"/>
      <c r="AN16" s="8"/>
      <c r="AO16" s="256"/>
      <c r="AP16" s="8"/>
      <c r="AQ16" s="8"/>
      <c r="AR16" s="8"/>
    </row>
    <row r="17" spans="3:57" s="9" customFormat="1" ht="30" customHeight="1" x14ac:dyDescent="0.25">
      <c r="C17" s="279" t="str">
        <f>IF(D17="", "", MAX($C$9:C16)+1)</f>
        <v/>
      </c>
      <c r="D17" s="675" t="str">
        <f>IFERROR(INDEX('Anlagen-Matrix'!$D$8:$D$34, MATCH(AQ17,'Anlagen-Matrix'!$J$8:$J$34, 0), 1),"")</f>
        <v/>
      </c>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4" t="s">
        <v>0</v>
      </c>
      <c r="AE17" s="674"/>
      <c r="AF17" s="674"/>
      <c r="AG17" s="674"/>
      <c r="AH17" s="674"/>
      <c r="AI17" s="674"/>
      <c r="AJ17" s="674"/>
      <c r="AK17" s="674"/>
      <c r="AL17" s="674"/>
      <c r="AM17" s="8"/>
      <c r="AN17" s="8"/>
      <c r="AO17" s="263" t="str">
        <f>IFERROR(INDEX('Anlagen-Matrix'!$L$8:$L$34, MATCH(AQ17,'Anlagen-Matrix'!$J$8:$J$34, 0), 1),"")</f>
        <v/>
      </c>
      <c r="AP17" s="8"/>
      <c r="AQ17" s="67" t="s">
        <v>240</v>
      </c>
      <c r="AR17" s="8" t="str">
        <f>IF(D17="","OK",IF(AND(AD17&lt;&gt;"",AD17&lt;&gt;"bitte auswählen"),"OK","NICHT OK"))</f>
        <v>OK</v>
      </c>
    </row>
    <row r="18" spans="3:57" s="9" customFormat="1" ht="6" customHeight="1" x14ac:dyDescent="0.25">
      <c r="C18" s="13"/>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8"/>
      <c r="AK18" s="8"/>
      <c r="AL18" s="8"/>
      <c r="AM18" s="8"/>
      <c r="AN18" s="8"/>
      <c r="AO18" s="256"/>
      <c r="AP18" s="8"/>
      <c r="AQ18" s="8"/>
      <c r="AR18" s="8"/>
    </row>
    <row r="19" spans="3:57" s="9" customFormat="1" ht="30" customHeight="1" x14ac:dyDescent="0.25">
      <c r="C19" s="279" t="str">
        <f>IF(D19="", "", MAX($C$9:C18)+1)</f>
        <v/>
      </c>
      <c r="D19" s="675" t="str">
        <f>IFERROR(INDEX('Anlagen-Matrix'!$D$8:$D$34, MATCH(AQ19,'Anlagen-Matrix'!$J$8:$J$34, 0), 1),"")</f>
        <v/>
      </c>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4" t="s">
        <v>0</v>
      </c>
      <c r="AE19" s="674"/>
      <c r="AF19" s="674"/>
      <c r="AG19" s="674"/>
      <c r="AH19" s="674"/>
      <c r="AI19" s="674"/>
      <c r="AJ19" s="674"/>
      <c r="AK19" s="674"/>
      <c r="AL19" s="674"/>
      <c r="AM19" s="8"/>
      <c r="AN19" s="8"/>
      <c r="AO19" s="263" t="str">
        <f>IFERROR(INDEX('Anlagen-Matrix'!$L$8:$L$34, MATCH(AQ19,'Anlagen-Matrix'!$J$8:$J$34, 0), 1),"")</f>
        <v/>
      </c>
      <c r="AP19" s="8"/>
      <c r="AQ19" s="67" t="s">
        <v>241</v>
      </c>
      <c r="AR19" s="8" t="str">
        <f>IF(D19="","OK",IF(AND(AD19&lt;&gt;"",AD19&lt;&gt;"bitte auswählen"),"OK","NICHT OK"))</f>
        <v>OK</v>
      </c>
    </row>
    <row r="20" spans="3:57" s="9" customFormat="1" ht="20.100000000000001" customHeight="1" x14ac:dyDescent="0.25">
      <c r="C20" s="8"/>
      <c r="D20" s="4"/>
      <c r="E20" s="4"/>
      <c r="F20" s="8"/>
      <c r="G20" s="8"/>
      <c r="H20" s="8"/>
      <c r="I20" s="8"/>
      <c r="J20" s="8"/>
      <c r="K20" s="8"/>
      <c r="L20" s="8"/>
      <c r="M20" s="8"/>
      <c r="N20" s="8"/>
      <c r="O20" s="8"/>
      <c r="P20" s="8"/>
      <c r="Q20" s="8"/>
      <c r="R20" s="8"/>
      <c r="S20" s="8"/>
      <c r="T20" s="8"/>
      <c r="U20" s="8"/>
      <c r="V20"/>
      <c r="W20" s="8"/>
      <c r="X20" s="3"/>
      <c r="Y20" s="8"/>
      <c r="Z20" s="8"/>
      <c r="AA20" s="8"/>
      <c r="AB20" s="8"/>
      <c r="AC20" s="8"/>
      <c r="AD20" s="8"/>
      <c r="AE20" s="8"/>
      <c r="AF20" s="8"/>
      <c r="AG20" s="8"/>
      <c r="AH20" s="8"/>
      <c r="AI20" s="8"/>
      <c r="AJ20" s="8"/>
      <c r="AK20" s="8"/>
      <c r="AL20" s="8"/>
      <c r="AM20" s="8"/>
      <c r="AN20" s="8"/>
      <c r="AO20" s="256"/>
      <c r="AP20" s="8"/>
      <c r="AQ20" s="8"/>
      <c r="AR20" s="8"/>
    </row>
    <row r="21" spans="3:57" s="9" customFormat="1" ht="19.5" thickBot="1" x14ac:dyDescent="0.3">
      <c r="C21" s="40" t="s">
        <v>266</v>
      </c>
      <c r="D21" s="41"/>
      <c r="E21" s="41"/>
      <c r="F21" s="42"/>
      <c r="G21" s="43"/>
      <c r="H21" s="42"/>
      <c r="I21" s="42"/>
      <c r="J21" s="42"/>
      <c r="K21" s="42"/>
      <c r="L21" s="42"/>
      <c r="M21" s="42"/>
      <c r="N21" s="42"/>
      <c r="O21" s="42"/>
      <c r="P21" s="44"/>
      <c r="Q21" s="44"/>
      <c r="R21" s="45"/>
      <c r="S21" s="45"/>
      <c r="T21" s="45"/>
      <c r="U21" s="45"/>
      <c r="V21" s="46"/>
      <c r="W21" s="41"/>
      <c r="X21" s="47"/>
      <c r="Y21" s="48"/>
      <c r="Z21" s="48"/>
      <c r="AA21" s="48"/>
      <c r="AB21" s="41"/>
      <c r="AC21" s="41"/>
      <c r="AD21" s="41"/>
      <c r="AE21" s="41"/>
      <c r="AF21" s="41"/>
      <c r="AG21" s="41"/>
      <c r="AH21" s="41"/>
      <c r="AI21" s="41"/>
      <c r="AJ21" s="41"/>
      <c r="AK21" s="41"/>
      <c r="AL21" s="41"/>
      <c r="AO21" s="262"/>
      <c r="AS21"/>
      <c r="AT21"/>
      <c r="AU21"/>
      <c r="AV21"/>
      <c r="AW21"/>
      <c r="AX21"/>
      <c r="AY21"/>
      <c r="AZ21"/>
      <c r="BA21"/>
      <c r="BB21"/>
      <c r="BC21"/>
      <c r="BD21"/>
      <c r="BE21"/>
    </row>
    <row r="22" spans="3:57" s="9" customFormat="1" ht="20.100000000000001" customHeight="1" x14ac:dyDescent="0.25">
      <c r="D22" s="670" t="str">
        <f>IF(OR('A | Basisdaten'!$M$28="",'A | Basisdaten'!$M$28="bitte auswählen"), "Bitte wählen Sie zuerst die Rechtspersönlichkeit im Tabellenblatt 'A | Basisdaten' aus!","")</f>
        <v>Bitte wählen Sie zuerst die Rechtspersönlichkeit im Tabellenblatt 'A | Basisdaten' aus!</v>
      </c>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0"/>
      <c r="AO22" s="262"/>
      <c r="AS22"/>
      <c r="AT22"/>
      <c r="AU22"/>
      <c r="AV22"/>
      <c r="AW22"/>
      <c r="AX22"/>
      <c r="AY22"/>
      <c r="AZ22"/>
      <c r="BA22"/>
      <c r="BB22"/>
      <c r="BC22"/>
      <c r="BD22"/>
      <c r="BE22"/>
    </row>
    <row r="23" spans="3:57" s="9" customFormat="1" ht="30" customHeight="1" x14ac:dyDescent="0.25">
      <c r="C23" s="279" t="str">
        <f>IF(D23="", "", MAX($C$9:C21)+1)</f>
        <v/>
      </c>
      <c r="D23" s="675" t="str">
        <f>IFERROR(INDEX('Anlagen-Matrix'!$D$8:$D$34, MATCH(AQ23,'Anlagen-Matrix'!$J$8:$J$34, 0), 1),"")</f>
        <v/>
      </c>
      <c r="E23" s="676"/>
      <c r="F23" s="676"/>
      <c r="G23" s="676"/>
      <c r="H23" s="676"/>
      <c r="I23" s="676"/>
      <c r="J23" s="676"/>
      <c r="K23" s="676"/>
      <c r="L23" s="676"/>
      <c r="M23" s="676"/>
      <c r="N23" s="676"/>
      <c r="O23" s="676"/>
      <c r="P23" s="676"/>
      <c r="Q23" s="676"/>
      <c r="R23" s="676"/>
      <c r="S23" s="676"/>
      <c r="T23" s="676"/>
      <c r="U23" s="676"/>
      <c r="V23" s="676"/>
      <c r="W23" s="676"/>
      <c r="X23" s="676"/>
      <c r="Y23" s="676"/>
      <c r="Z23" s="676"/>
      <c r="AA23" s="676"/>
      <c r="AB23" s="676"/>
      <c r="AC23" s="676"/>
      <c r="AD23" s="674" t="s">
        <v>0</v>
      </c>
      <c r="AE23" s="674"/>
      <c r="AF23" s="674"/>
      <c r="AG23" s="674"/>
      <c r="AH23" s="674"/>
      <c r="AI23" s="674"/>
      <c r="AJ23" s="674"/>
      <c r="AK23" s="674"/>
      <c r="AL23" s="674"/>
      <c r="AM23" s="8"/>
      <c r="AN23" s="8"/>
      <c r="AO23" s="263" t="str">
        <f>IFERROR(INDEX('Anlagen-Matrix'!$L$8:$L$34, MATCH(AQ23,'Anlagen-Matrix'!$J$8:$J$34, 0), 1),"")</f>
        <v/>
      </c>
      <c r="AP23" s="8"/>
      <c r="AQ23" s="67" t="s">
        <v>242</v>
      </c>
      <c r="AR23" s="8" t="str">
        <f>IF(D23="","OK",IF(AND(AD23&lt;&gt;"",AD23&lt;&gt;"bitte auswählen"),"OK","NICHT OK"))</f>
        <v>OK</v>
      </c>
    </row>
    <row r="24" spans="3:57" s="9" customFormat="1" ht="6" customHeight="1" x14ac:dyDescent="0.25">
      <c r="C24" s="13"/>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8"/>
      <c r="AK24" s="8"/>
      <c r="AL24" s="8"/>
      <c r="AM24" s="8"/>
      <c r="AN24" s="8"/>
      <c r="AO24" s="256"/>
      <c r="AP24" s="8"/>
      <c r="AQ24" s="8"/>
      <c r="AR24" s="8"/>
    </row>
    <row r="25" spans="3:57" s="9" customFormat="1" ht="30" customHeight="1" x14ac:dyDescent="0.25">
      <c r="C25" s="279" t="str">
        <f>IF(D25="", "", MAX($C$9:C24)+1)</f>
        <v/>
      </c>
      <c r="D25" s="675" t="str">
        <f>IFERROR(INDEX('Anlagen-Matrix'!$D$8:$D$34, MATCH(AQ25,'Anlagen-Matrix'!$J$8:$J$34, 0), 1),"")</f>
        <v/>
      </c>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4" t="s">
        <v>0</v>
      </c>
      <c r="AE25" s="674"/>
      <c r="AF25" s="674"/>
      <c r="AG25" s="674"/>
      <c r="AH25" s="674"/>
      <c r="AI25" s="674"/>
      <c r="AJ25" s="674"/>
      <c r="AK25" s="674"/>
      <c r="AL25" s="674"/>
      <c r="AM25" s="8"/>
      <c r="AN25" s="8"/>
      <c r="AO25" s="263" t="str">
        <f>IFERROR(INDEX('Anlagen-Matrix'!$L$8:$L$34, MATCH(AQ25,'Anlagen-Matrix'!$J$8:$J$34, 0), 1),"")</f>
        <v/>
      </c>
      <c r="AP25" s="8"/>
      <c r="AQ25" s="67" t="s">
        <v>243</v>
      </c>
      <c r="AR25" s="8" t="str">
        <f>IF(D25="","OK",IF(AND(AD25&lt;&gt;"",AD25&lt;&gt;"bitte auswählen"),"OK","NICHT OK"))</f>
        <v>OK</v>
      </c>
    </row>
    <row r="26" spans="3:57" s="9" customFormat="1" ht="6" customHeight="1" x14ac:dyDescent="0.25">
      <c r="C26" s="13"/>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8"/>
      <c r="AK26" s="8"/>
      <c r="AL26" s="8"/>
      <c r="AM26" s="8"/>
      <c r="AN26" s="8"/>
      <c r="AO26" s="256"/>
      <c r="AP26" s="8"/>
      <c r="AQ26" s="8"/>
      <c r="AR26" s="8"/>
    </row>
    <row r="27" spans="3:57" s="9" customFormat="1" ht="30" customHeight="1" x14ac:dyDescent="0.25">
      <c r="C27" s="279" t="str">
        <f>IF(D27="", "", MAX($C$9:C26)+1)</f>
        <v/>
      </c>
      <c r="D27" s="675" t="str">
        <f>IFERROR(INDEX('Anlagen-Matrix'!$D$8:$D$34, MATCH(AQ27,'Anlagen-Matrix'!$J$8:$J$34, 0), 1),"")</f>
        <v/>
      </c>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4" t="s">
        <v>0</v>
      </c>
      <c r="AE27" s="674"/>
      <c r="AF27" s="674"/>
      <c r="AG27" s="674"/>
      <c r="AH27" s="674"/>
      <c r="AI27" s="674"/>
      <c r="AJ27" s="674"/>
      <c r="AK27" s="674"/>
      <c r="AL27" s="674"/>
      <c r="AM27" s="8"/>
      <c r="AN27" s="8"/>
      <c r="AO27" s="275" t="str">
        <f>IFERROR(INDEX('Anlagen-Matrix'!$L$8:$L$34, MATCH(AQ27,'Anlagen-Matrix'!$J$8:$J$34, 0), 1),"")</f>
        <v/>
      </c>
      <c r="AP27" s="8"/>
      <c r="AQ27" s="67" t="s">
        <v>244</v>
      </c>
      <c r="AR27" s="8" t="str">
        <f>IF(D27="","OK",IF(AND(AD27&lt;&gt;"",AD27&lt;&gt;"bitte auswählen"),"OK","NICHT OK"))</f>
        <v>OK</v>
      </c>
    </row>
    <row r="28" spans="3:57" s="9" customFormat="1" ht="6" customHeight="1" x14ac:dyDescent="0.25">
      <c r="C28" s="13"/>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8"/>
      <c r="AK28" s="8"/>
      <c r="AL28" s="8"/>
      <c r="AM28" s="8"/>
      <c r="AN28" s="8"/>
      <c r="AO28" s="256"/>
      <c r="AP28" s="8"/>
      <c r="AQ28" s="8"/>
      <c r="AR28" s="8"/>
    </row>
    <row r="29" spans="3:57" s="9" customFormat="1" ht="30" customHeight="1" x14ac:dyDescent="0.25">
      <c r="C29" s="279" t="str">
        <f>IF(D29="", "", MAX($C$9:C28)+1)</f>
        <v/>
      </c>
      <c r="D29" s="675" t="str">
        <f>IFERROR(INDEX('Anlagen-Matrix'!$D$8:$D$34, MATCH(AQ29,'Anlagen-Matrix'!$J$8:$J$34, 0), 1),"")</f>
        <v/>
      </c>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4" t="s">
        <v>0</v>
      </c>
      <c r="AE29" s="674"/>
      <c r="AF29" s="674"/>
      <c r="AG29" s="674"/>
      <c r="AH29" s="674"/>
      <c r="AI29" s="674"/>
      <c r="AJ29" s="674"/>
      <c r="AK29" s="674"/>
      <c r="AL29" s="674"/>
      <c r="AM29" s="8"/>
      <c r="AN29" s="8"/>
      <c r="AO29" s="263" t="str">
        <f>IFERROR(INDEX('Anlagen-Matrix'!$L$8:$L$34, MATCH(AQ29,'Anlagen-Matrix'!$J$8:$J$34, 0), 1),"")</f>
        <v/>
      </c>
      <c r="AP29" s="8"/>
      <c r="AQ29" s="67" t="s">
        <v>245</v>
      </c>
      <c r="AR29" s="8" t="str">
        <f>IF(D29="","OK",IF(AND(AD29&lt;&gt;"",AD29&lt;&gt;"bitte auswählen"),"OK","NICHT OK"))</f>
        <v>OK</v>
      </c>
    </row>
    <row r="30" spans="3:57" s="9" customFormat="1" ht="6" customHeight="1" x14ac:dyDescent="0.25">
      <c r="C30" s="13"/>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8"/>
      <c r="AK30" s="8"/>
      <c r="AL30" s="8"/>
      <c r="AM30" s="8"/>
      <c r="AN30" s="8"/>
      <c r="AO30" s="256"/>
      <c r="AP30" s="8"/>
      <c r="AQ30" s="8"/>
      <c r="AR30" s="8"/>
    </row>
    <row r="31" spans="3:57" s="9" customFormat="1" ht="30" customHeight="1" x14ac:dyDescent="0.25">
      <c r="C31" s="279" t="str">
        <f>IF(D31="", "", MAX($C$9:C30)+1)</f>
        <v/>
      </c>
      <c r="D31" s="675" t="str">
        <f>IFERROR(INDEX('Anlagen-Matrix'!$D$8:$D$34, MATCH(AQ31,'Anlagen-Matrix'!$J$8:$J$34, 0), 1),"")</f>
        <v/>
      </c>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674" t="s">
        <v>0</v>
      </c>
      <c r="AE31" s="674"/>
      <c r="AF31" s="674"/>
      <c r="AG31" s="674"/>
      <c r="AH31" s="674"/>
      <c r="AI31" s="674"/>
      <c r="AJ31" s="674"/>
      <c r="AK31" s="674"/>
      <c r="AL31" s="674"/>
      <c r="AM31" s="8"/>
      <c r="AN31" s="8"/>
      <c r="AO31" s="263" t="str">
        <f>IFERROR(INDEX('Anlagen-Matrix'!$L$8:$L$34, MATCH(AQ31,'Anlagen-Matrix'!$J$8:$J$34, 0), 1),"")</f>
        <v/>
      </c>
      <c r="AP31" s="8"/>
      <c r="AQ31" s="67" t="s">
        <v>246</v>
      </c>
      <c r="AR31" s="8" t="str">
        <f>IF(D31="","OK",IF(AND(AD31&lt;&gt;"",AD31&lt;&gt;"bitte auswählen"),"OK","NICHT OK"))</f>
        <v>OK</v>
      </c>
    </row>
    <row r="32" spans="3:57" s="9" customFormat="1" ht="6" customHeight="1" x14ac:dyDescent="0.25">
      <c r="C32" s="13"/>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8"/>
      <c r="AK32" s="8"/>
      <c r="AL32" s="8"/>
      <c r="AM32" s="8"/>
      <c r="AN32" s="8"/>
      <c r="AO32" s="256"/>
      <c r="AP32" s="8"/>
      <c r="AQ32" s="8"/>
      <c r="AR32" s="8"/>
    </row>
    <row r="33" spans="3:44" s="9" customFormat="1" ht="30" customHeight="1" x14ac:dyDescent="0.25">
      <c r="C33" s="279" t="str">
        <f>IF(D33="", "", MAX($C$9:C32)+1)</f>
        <v/>
      </c>
      <c r="D33" s="675" t="str">
        <f>IFERROR(INDEX('Anlagen-Matrix'!$D$8:$D$34, MATCH(AQ33,'Anlagen-Matrix'!$J$8:$J$34, 0), 1),"")</f>
        <v/>
      </c>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4" t="s">
        <v>0</v>
      </c>
      <c r="AE33" s="674"/>
      <c r="AF33" s="674"/>
      <c r="AG33" s="674"/>
      <c r="AH33" s="674"/>
      <c r="AI33" s="674"/>
      <c r="AJ33" s="674"/>
      <c r="AK33" s="674"/>
      <c r="AL33" s="674"/>
      <c r="AM33" s="8"/>
      <c r="AN33" s="8"/>
      <c r="AO33" s="263" t="str">
        <f>IFERROR(INDEX('Anlagen-Matrix'!$L$8:$L$34, MATCH(AQ33,'Anlagen-Matrix'!$J$8:$J$34, 0), 1),"")</f>
        <v/>
      </c>
      <c r="AP33" s="8"/>
      <c r="AQ33" s="67" t="s">
        <v>247</v>
      </c>
      <c r="AR33" s="8" t="str">
        <f>IF(D33="","OK",IF(AND(AD33&lt;&gt;"",AD33&lt;&gt;"bitte auswählen"),"OK","NICHT OK"))</f>
        <v>OK</v>
      </c>
    </row>
    <row r="34" spans="3:44" s="9" customFormat="1" ht="6" customHeight="1" x14ac:dyDescent="0.25">
      <c r="C34" s="13"/>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8"/>
      <c r="AK34" s="8"/>
      <c r="AL34" s="8"/>
      <c r="AM34" s="8"/>
      <c r="AN34" s="8"/>
      <c r="AO34" s="256"/>
      <c r="AP34" s="8"/>
      <c r="AQ34" s="8"/>
      <c r="AR34" s="8"/>
    </row>
    <row r="35" spans="3:44" s="9" customFormat="1" ht="30" customHeight="1" x14ac:dyDescent="0.25">
      <c r="C35" s="279" t="str">
        <f>IF(D35="", "", MAX($C$9:C34)+1)</f>
        <v/>
      </c>
      <c r="D35" s="675" t="str">
        <f>IFERROR(INDEX('Anlagen-Matrix'!$D$8:$D$34, MATCH(AQ35,'Anlagen-Matrix'!$J$8:$J$34, 0), 1),"")</f>
        <v/>
      </c>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4" t="s">
        <v>0</v>
      </c>
      <c r="AE35" s="674"/>
      <c r="AF35" s="674"/>
      <c r="AG35" s="674"/>
      <c r="AH35" s="674"/>
      <c r="AI35" s="674"/>
      <c r="AJ35" s="674"/>
      <c r="AK35" s="674"/>
      <c r="AL35" s="674"/>
      <c r="AM35" s="8"/>
      <c r="AN35" s="8"/>
      <c r="AO35" s="263" t="str">
        <f>IFERROR(INDEX('Anlagen-Matrix'!$L$8:$L$34, MATCH(AQ35,'Anlagen-Matrix'!$J$8:$J$34, 0), 1),"")</f>
        <v/>
      </c>
      <c r="AP35" s="8"/>
      <c r="AQ35" s="67" t="s">
        <v>253</v>
      </c>
      <c r="AR35" s="8" t="str">
        <f>IF(D35="","OK",IF(AND(AD35&lt;&gt;"",AD35&lt;&gt;"bitte auswählen"),"OK","NICHT OK"))</f>
        <v>OK</v>
      </c>
    </row>
    <row r="36" spans="3:44" s="9" customFormat="1" ht="6" customHeight="1" x14ac:dyDescent="0.25">
      <c r="C36" s="13"/>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8"/>
      <c r="AK36" s="8"/>
      <c r="AL36" s="8"/>
      <c r="AM36" s="8"/>
      <c r="AN36" s="8"/>
      <c r="AO36" s="256"/>
      <c r="AP36" s="8"/>
      <c r="AQ36" s="8"/>
      <c r="AR36" s="8"/>
    </row>
    <row r="37" spans="3:44" s="9" customFormat="1" ht="30" customHeight="1" x14ac:dyDescent="0.25">
      <c r="C37" s="279" t="str">
        <f>IF(D37="", "", MAX($C$9:C36)+1)</f>
        <v/>
      </c>
      <c r="D37" s="675" t="str">
        <f>IFERROR(INDEX('Anlagen-Matrix'!$D$8:$D$34, MATCH(AQ37,'Anlagen-Matrix'!$J$8:$J$34, 0), 1),"")</f>
        <v/>
      </c>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4" t="s">
        <v>0</v>
      </c>
      <c r="AE37" s="674"/>
      <c r="AF37" s="674"/>
      <c r="AG37" s="674"/>
      <c r="AH37" s="674"/>
      <c r="AI37" s="674"/>
      <c r="AJ37" s="674"/>
      <c r="AK37" s="674"/>
      <c r="AL37" s="674"/>
      <c r="AM37" s="8"/>
      <c r="AN37" s="8"/>
      <c r="AO37" s="263" t="str">
        <f>IFERROR(INDEX('Anlagen-Matrix'!$L$8:$L$34, MATCH(AQ37,'Anlagen-Matrix'!$J$8:$J$34, 0), 1),"")</f>
        <v/>
      </c>
      <c r="AP37" s="8"/>
      <c r="AQ37" s="67" t="s">
        <v>248</v>
      </c>
      <c r="AR37" s="8" t="str">
        <f>IF(D37="","OK",IF(AND(AD37&lt;&gt;"",AD37&lt;&gt;"bitte auswählen"),"OK","NICHT OK"))</f>
        <v>OK</v>
      </c>
    </row>
    <row r="38" spans="3:44" s="9" customFormat="1" ht="6" customHeight="1" x14ac:dyDescent="0.25">
      <c r="C38" s="13"/>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8"/>
      <c r="AK38" s="8"/>
      <c r="AL38" s="8"/>
      <c r="AM38" s="8"/>
      <c r="AN38" s="8"/>
      <c r="AO38" s="256"/>
      <c r="AP38" s="8"/>
      <c r="AQ38" s="8"/>
      <c r="AR38" s="8"/>
    </row>
    <row r="39" spans="3:44" s="9" customFormat="1" ht="30" customHeight="1" x14ac:dyDescent="0.25">
      <c r="C39" s="279" t="str">
        <f>IF(D39="", "", MAX($C$9:C38)+1)</f>
        <v/>
      </c>
      <c r="D39" s="675" t="str">
        <f>IFERROR(INDEX('Anlagen-Matrix'!$D$8:$D$34, MATCH(AQ39,'Anlagen-Matrix'!$J$8:$J$34, 0), 1),"")</f>
        <v/>
      </c>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4" t="s">
        <v>0</v>
      </c>
      <c r="AE39" s="674"/>
      <c r="AF39" s="674"/>
      <c r="AG39" s="674"/>
      <c r="AH39" s="674"/>
      <c r="AI39" s="674"/>
      <c r="AJ39" s="674"/>
      <c r="AK39" s="674"/>
      <c r="AL39" s="674"/>
      <c r="AM39" s="8"/>
      <c r="AN39" s="8"/>
      <c r="AO39" s="263" t="str">
        <f>IFERROR(INDEX('Anlagen-Matrix'!$L$8:$L$34, MATCH(AQ39,'Anlagen-Matrix'!$J$8:$J$34, 0), 1),"")</f>
        <v/>
      </c>
      <c r="AP39" s="8"/>
      <c r="AQ39" s="67" t="s">
        <v>249</v>
      </c>
      <c r="AR39" s="8" t="str">
        <f>IF(D39="","OK",IF(AND(AD39&lt;&gt;"",AD39&lt;&gt;"bitte auswählen"),"OK","NICHT OK"))</f>
        <v>OK</v>
      </c>
    </row>
    <row r="40" spans="3:44" s="9" customFormat="1" ht="6" customHeight="1" x14ac:dyDescent="0.25">
      <c r="C40" s="1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8"/>
      <c r="AK40" s="8"/>
      <c r="AL40" s="8"/>
      <c r="AM40" s="8"/>
      <c r="AN40" s="8"/>
      <c r="AO40" s="256"/>
      <c r="AP40" s="8"/>
      <c r="AQ40" s="8"/>
      <c r="AR40" s="8"/>
    </row>
    <row r="41" spans="3:44" s="9" customFormat="1" ht="30" customHeight="1" x14ac:dyDescent="0.25">
      <c r="C41" s="279" t="str">
        <f>IF(D41="", "", MAX($C$9:C40)+1)</f>
        <v/>
      </c>
      <c r="D41" s="675" t="str">
        <f>IFERROR(INDEX('Anlagen-Matrix'!$D$8:$D$34, MATCH(AQ41,'Anlagen-Matrix'!$J$8:$J$34, 0), 1),"")</f>
        <v/>
      </c>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4" t="s">
        <v>0</v>
      </c>
      <c r="AE41" s="674"/>
      <c r="AF41" s="674"/>
      <c r="AG41" s="674"/>
      <c r="AH41" s="674"/>
      <c r="AI41" s="674"/>
      <c r="AJ41" s="674"/>
      <c r="AK41" s="674"/>
      <c r="AL41" s="674"/>
      <c r="AM41" s="8"/>
      <c r="AN41" s="8"/>
      <c r="AO41" s="263" t="str">
        <f>IFERROR(INDEX('Anlagen-Matrix'!$L$8:$L$34, MATCH(AQ41,'Anlagen-Matrix'!$J$8:$J$34, 0), 1),"")</f>
        <v/>
      </c>
      <c r="AP41" s="8"/>
      <c r="AQ41" s="67" t="s">
        <v>250</v>
      </c>
      <c r="AR41" s="8" t="str">
        <f>IF(D41="","OK",IF(AND(AD41&lt;&gt;"",AD41&lt;&gt;"bitte auswählen"),"OK","NICHT OK"))</f>
        <v>OK</v>
      </c>
    </row>
    <row r="42" spans="3:44" s="9" customFormat="1" ht="6" customHeight="1" x14ac:dyDescent="0.25">
      <c r="C42" s="1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8"/>
      <c r="AK42" s="8"/>
      <c r="AL42" s="8"/>
      <c r="AM42" s="8"/>
      <c r="AN42" s="8"/>
      <c r="AO42" s="256"/>
      <c r="AP42" s="8"/>
      <c r="AQ42" s="8"/>
      <c r="AR42" s="8"/>
    </row>
    <row r="43" spans="3:44" s="9" customFormat="1" ht="30" customHeight="1" x14ac:dyDescent="0.25">
      <c r="C43" s="279" t="str">
        <f>IF(D43="", "", MAX($C$9:C42)+1)</f>
        <v/>
      </c>
      <c r="D43" s="675" t="str">
        <f>IFERROR(INDEX('Anlagen-Matrix'!$D$8:$D$34, MATCH(AQ43,'Anlagen-Matrix'!$J$8:$J$34, 0), 1),"")</f>
        <v/>
      </c>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4" t="s">
        <v>0</v>
      </c>
      <c r="AE43" s="674"/>
      <c r="AF43" s="674"/>
      <c r="AG43" s="674"/>
      <c r="AH43" s="674"/>
      <c r="AI43" s="674"/>
      <c r="AJ43" s="674"/>
      <c r="AK43" s="674"/>
      <c r="AL43" s="674"/>
      <c r="AM43" s="8"/>
      <c r="AN43" s="8"/>
      <c r="AO43" s="263" t="str">
        <f>IFERROR(INDEX('Anlagen-Matrix'!$L$8:$L$34, MATCH(AQ43,'Anlagen-Matrix'!$J$8:$J$34, 0), 1),"")</f>
        <v/>
      </c>
      <c r="AP43" s="8"/>
      <c r="AQ43" s="67" t="s">
        <v>251</v>
      </c>
      <c r="AR43" s="8" t="str">
        <f>IF(D43="","OK",IF(AND(AD43&lt;&gt;"",AD43&lt;&gt;"bitte auswählen"),"OK","NICHT OK"))</f>
        <v>OK</v>
      </c>
    </row>
    <row r="44" spans="3:44" s="9" customFormat="1" ht="6" customHeight="1" x14ac:dyDescent="0.25">
      <c r="C44" s="1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8"/>
      <c r="AK44" s="8"/>
      <c r="AL44" s="8"/>
      <c r="AM44" s="8"/>
      <c r="AN44" s="8"/>
      <c r="AO44" s="256"/>
      <c r="AP44" s="8"/>
      <c r="AQ44" s="8"/>
      <c r="AR44" s="8"/>
    </row>
    <row r="45" spans="3:44" s="9" customFormat="1" ht="30" customHeight="1" x14ac:dyDescent="0.25">
      <c r="C45" s="279" t="str">
        <f>IF(D45="", "", MAX($C$9:C44)+1)</f>
        <v/>
      </c>
      <c r="D45" s="675" t="str">
        <f>IFERROR(INDEX('Anlagen-Matrix'!$D$8:$D$34, MATCH(AQ45,'Anlagen-Matrix'!$J$8:$J$34, 0), 1),"")</f>
        <v/>
      </c>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4" t="s">
        <v>0</v>
      </c>
      <c r="AE45" s="674"/>
      <c r="AF45" s="674"/>
      <c r="AG45" s="674"/>
      <c r="AH45" s="674"/>
      <c r="AI45" s="674"/>
      <c r="AJ45" s="674"/>
      <c r="AK45" s="674"/>
      <c r="AL45" s="674"/>
      <c r="AM45" s="8"/>
      <c r="AN45" s="8"/>
      <c r="AO45" s="263" t="str">
        <f>IFERROR(INDEX('Anlagen-Matrix'!$L$8:$L$34, MATCH(AQ45,'Anlagen-Matrix'!$J$8:$J$34, 0), 1),"")</f>
        <v/>
      </c>
      <c r="AP45" s="8"/>
      <c r="AQ45" s="67" t="s">
        <v>252</v>
      </c>
      <c r="AR45" s="8" t="str">
        <f>IF(D45="","OK",IF(AND(AD45&lt;&gt;"",AD45&lt;&gt;"bitte auswählen"),"OK","NICHT OK"))</f>
        <v>OK</v>
      </c>
    </row>
    <row r="46" spans="3:44" s="9" customFormat="1" ht="6" customHeight="1" x14ac:dyDescent="0.25">
      <c r="C46" s="13"/>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8"/>
      <c r="AK46" s="8"/>
      <c r="AL46" s="8"/>
      <c r="AM46" s="8"/>
      <c r="AN46" s="8"/>
      <c r="AO46" s="256"/>
      <c r="AP46" s="8"/>
      <c r="AQ46" s="8"/>
      <c r="AR46" s="8"/>
    </row>
    <row r="47" spans="3:44" s="9" customFormat="1" ht="6" customHeight="1" x14ac:dyDescent="0.25">
      <c r="C47" s="1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8"/>
      <c r="AK47" s="8"/>
      <c r="AL47" s="8"/>
      <c r="AM47" s="8"/>
      <c r="AN47" s="8"/>
      <c r="AO47" s="256"/>
      <c r="AP47" s="8"/>
      <c r="AQ47" s="8"/>
      <c r="AR47" s="8"/>
    </row>
    <row r="48" spans="3:44" s="9" customFormat="1" ht="6" customHeight="1" x14ac:dyDescent="0.25">
      <c r="C48" s="1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8"/>
      <c r="AK48" s="8"/>
      <c r="AL48" s="8"/>
      <c r="AM48" s="8"/>
      <c r="AN48" s="8"/>
      <c r="AO48" s="263"/>
      <c r="AP48" s="8"/>
      <c r="AQ48" s="8"/>
      <c r="AR48" s="8"/>
    </row>
    <row r="49" spans="3:44" s="9" customFormat="1" ht="16.5" customHeight="1" thickBot="1" x14ac:dyDescent="0.25">
      <c r="C49" s="40" t="s">
        <v>81</v>
      </c>
      <c r="D49" s="41"/>
      <c r="E49" s="41"/>
      <c r="F49" s="42"/>
      <c r="G49" s="43"/>
      <c r="H49" s="42"/>
      <c r="I49" s="42"/>
      <c r="J49" s="42"/>
      <c r="K49" s="42"/>
      <c r="L49" s="42"/>
      <c r="M49" s="42"/>
      <c r="N49" s="42"/>
      <c r="O49" s="42"/>
      <c r="P49" s="44"/>
      <c r="Q49" s="44"/>
      <c r="R49" s="45"/>
      <c r="S49" s="45"/>
      <c r="T49" s="45"/>
      <c r="U49" s="45"/>
      <c r="V49" s="46"/>
      <c r="W49" s="41"/>
      <c r="X49" s="47"/>
      <c r="Y49" s="48"/>
      <c r="Z49" s="48"/>
      <c r="AA49" s="48"/>
      <c r="AB49" s="41"/>
      <c r="AC49" s="41"/>
      <c r="AD49" s="41"/>
      <c r="AE49" s="41"/>
      <c r="AF49" s="41"/>
      <c r="AG49" s="41"/>
      <c r="AH49" s="41"/>
      <c r="AI49" s="41"/>
      <c r="AJ49" s="41"/>
      <c r="AK49" s="41"/>
      <c r="AL49" s="41"/>
      <c r="AM49" s="15"/>
      <c r="AN49" s="15"/>
      <c r="AO49" s="244"/>
      <c r="AP49" s="15"/>
      <c r="AQ49" s="15"/>
      <c r="AR49" s="15"/>
    </row>
    <row r="50" spans="3:44" s="9" customFormat="1" ht="6" customHeight="1" x14ac:dyDescent="0.2">
      <c r="C50" s="20"/>
      <c r="D50" s="21"/>
      <c r="E50" s="21"/>
      <c r="F50" s="22"/>
      <c r="G50" s="23"/>
      <c r="H50" s="22"/>
      <c r="I50" s="22"/>
      <c r="J50" s="22"/>
      <c r="K50" s="22"/>
      <c r="L50" s="22"/>
      <c r="M50" s="22"/>
      <c r="N50" s="22"/>
      <c r="O50" s="22"/>
      <c r="P50" s="24"/>
      <c r="Q50" s="24"/>
      <c r="R50" s="25"/>
      <c r="S50" s="25"/>
      <c r="T50" s="25"/>
      <c r="U50" s="25"/>
      <c r="V50" s="26"/>
      <c r="W50" s="21"/>
      <c r="X50" s="27"/>
      <c r="Y50" s="87"/>
      <c r="Z50" s="87"/>
      <c r="AA50" s="87"/>
      <c r="AB50" s="21"/>
      <c r="AC50" s="21"/>
      <c r="AD50" s="21"/>
      <c r="AE50" s="21"/>
      <c r="AF50" s="21"/>
      <c r="AG50" s="21"/>
      <c r="AH50" s="21"/>
      <c r="AI50" s="21"/>
      <c r="AJ50" s="21"/>
      <c r="AK50" s="21"/>
      <c r="AL50" s="21"/>
      <c r="AM50" s="15"/>
      <c r="AN50" s="15"/>
      <c r="AO50" s="244"/>
      <c r="AP50" s="15"/>
      <c r="AQ50" s="15"/>
      <c r="AR50" s="15"/>
    </row>
    <row r="51" spans="3:44" s="9" customFormat="1" ht="30" customHeight="1" x14ac:dyDescent="0.25">
      <c r="C51" s="20"/>
      <c r="D51" s="313" t="s">
        <v>402</v>
      </c>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15"/>
      <c r="AN51" s="15"/>
      <c r="AO51" s="244"/>
      <c r="AP51" s="15"/>
      <c r="AQ51" s="15"/>
      <c r="AR51" s="15"/>
    </row>
    <row r="52" spans="3:44" s="9" customFormat="1" ht="10.35" customHeight="1" x14ac:dyDescent="0.25">
      <c r="C52" s="8"/>
      <c r="D52" s="8"/>
      <c r="E52" s="8"/>
      <c r="F52" s="8"/>
      <c r="G52" s="8"/>
      <c r="H52" s="8"/>
      <c r="I52" s="8"/>
      <c r="J52" s="8"/>
      <c r="K52"/>
      <c r="L52"/>
      <c r="M52"/>
      <c r="N52"/>
      <c r="O52"/>
      <c r="P52"/>
      <c r="Q52"/>
      <c r="R52"/>
      <c r="S52"/>
      <c r="T52"/>
      <c r="U52"/>
      <c r="V52"/>
      <c r="W52"/>
      <c r="X52"/>
      <c r="Y52"/>
      <c r="Z52"/>
      <c r="AA52"/>
      <c r="AB52"/>
      <c r="AC52"/>
      <c r="AD52"/>
      <c r="AE52"/>
      <c r="AF52"/>
      <c r="AG52"/>
      <c r="AH52"/>
      <c r="AI52"/>
      <c r="AJ52"/>
      <c r="AK52"/>
      <c r="AL52"/>
      <c r="AM52" s="8"/>
      <c r="AN52" s="8"/>
      <c r="AO52" s="256"/>
      <c r="AP52" s="8"/>
      <c r="AQ52" s="8"/>
      <c r="AR52" s="8"/>
    </row>
    <row r="53" spans="3:44" s="10" customFormat="1" ht="20.100000000000001" customHeight="1" x14ac:dyDescent="0.25">
      <c r="C53" s="13"/>
      <c r="D53" s="383" t="s">
        <v>82</v>
      </c>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16"/>
      <c r="AN53" s="16"/>
      <c r="AO53" s="264"/>
      <c r="AP53" s="16"/>
      <c r="AQ53" s="16"/>
      <c r="AR53" s="16"/>
    </row>
    <row r="54" spans="3:44" s="10" customFormat="1" ht="120" customHeight="1" x14ac:dyDescent="0.25">
      <c r="C54" s="279">
        <f>MAX($C$9:C53)+1</f>
        <v>5</v>
      </c>
      <c r="D54" s="615"/>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16"/>
      <c r="AN54" s="16"/>
      <c r="AO54" s="265"/>
      <c r="AP54" s="16"/>
      <c r="AQ54" s="16"/>
      <c r="AR54" s="16" t="s">
        <v>58</v>
      </c>
    </row>
    <row r="55" spans="3:44" s="9" customFormat="1" ht="15" x14ac:dyDescent="0.25">
      <c r="C55" s="8"/>
      <c r="D55" s="4"/>
      <c r="E55" s="4"/>
      <c r="F55" s="8"/>
      <c r="G55" s="8"/>
      <c r="H55" s="8"/>
      <c r="I55" s="8"/>
      <c r="J55" s="8"/>
      <c r="K55" s="8"/>
      <c r="L55" s="8"/>
      <c r="M55" s="8"/>
      <c r="N55" s="8"/>
      <c r="O55" s="8"/>
      <c r="P55" s="8"/>
      <c r="Q55" s="8"/>
      <c r="R55" s="8"/>
      <c r="S55" s="8"/>
      <c r="T55" s="8"/>
      <c r="U55" s="8"/>
      <c r="V55"/>
      <c r="W55" s="8"/>
      <c r="X55" s="3"/>
      <c r="Y55" s="8"/>
      <c r="Z55" s="8"/>
      <c r="AA55" s="8"/>
      <c r="AB55" s="8"/>
      <c r="AC55" s="8"/>
      <c r="AD55" s="8"/>
      <c r="AE55" s="8"/>
      <c r="AF55" s="8"/>
      <c r="AG55" s="8"/>
      <c r="AH55" s="8"/>
      <c r="AI55" s="8"/>
      <c r="AJ55" s="8"/>
      <c r="AK55" s="8"/>
      <c r="AL55" s="8"/>
      <c r="AM55" s="8"/>
      <c r="AN55" s="8"/>
      <c r="AO55" s="8"/>
      <c r="AP55" s="8"/>
      <c r="AQ55" s="8"/>
      <c r="AR55" s="8"/>
    </row>
    <row r="56" spans="3:44" s="9" customFormat="1" ht="30" customHeight="1" x14ac:dyDescent="0.25">
      <c r="C56"/>
      <c r="D56" s="672" t="str">
        <f>IF(AR56="NICHT OK", "û", "ü")</f>
        <v>û</v>
      </c>
      <c r="E56" s="672"/>
      <c r="F56" s="672"/>
      <c r="G56" s="672"/>
      <c r="H56" s="672"/>
      <c r="I56" s="672"/>
      <c r="J56" s="672"/>
      <c r="K56" s="672"/>
      <c r="L56" s="672"/>
      <c r="M56" s="672"/>
      <c r="N56" s="672"/>
      <c r="O56" s="672"/>
      <c r="P56" s="672"/>
      <c r="Q56" s="446" t="str">
        <f>IF(AR56="NICHT OK", "Antragsseite ist noch nicht vollständig ausgefüllt", "Antragsseite ist vollständig ausgefüllt")</f>
        <v>Antragsseite ist noch nicht vollständig ausgefüllt</v>
      </c>
      <c r="R56" s="446"/>
      <c r="S56" s="446"/>
      <c r="T56" s="446"/>
      <c r="U56" s="446"/>
      <c r="V56" s="446"/>
      <c r="W56" s="446"/>
      <c r="X56" s="446"/>
      <c r="Y56" s="446"/>
      <c r="Z56" s="446"/>
      <c r="AA56" s="446"/>
      <c r="AB56" s="446"/>
      <c r="AC56" s="446"/>
      <c r="AD56" s="446"/>
      <c r="AE56" s="446"/>
      <c r="AF56" s="446"/>
      <c r="AG56" s="446"/>
      <c r="AH56" s="446"/>
      <c r="AI56" s="446"/>
      <c r="AJ56" s="446"/>
      <c r="AK56" s="446"/>
      <c r="AL56" s="446"/>
      <c r="AM56" s="8"/>
      <c r="AN56" s="8"/>
      <c r="AO56" s="8"/>
      <c r="AP56" s="8"/>
      <c r="AQ56" s="8"/>
      <c r="AR56" s="8" t="str">
        <f>IF(COUNTIF($AR$4:$AR$55, "NICHT OK")&gt;0, "NICHT OK", "OK")</f>
        <v>NICHT OK</v>
      </c>
    </row>
    <row r="57" spans="3:44" ht="6" customHeight="1" x14ac:dyDescent="0.25">
      <c r="C57"/>
      <c r="D57"/>
      <c r="E57"/>
      <c r="F57"/>
      <c r="G57"/>
      <c r="H57"/>
      <c r="I57"/>
      <c r="J57"/>
      <c r="K57"/>
      <c r="L57"/>
      <c r="M57"/>
      <c r="N57"/>
      <c r="O57"/>
      <c r="P57"/>
      <c r="Q57"/>
      <c r="R57"/>
      <c r="S57"/>
      <c r="T57"/>
      <c r="U57"/>
      <c r="V57"/>
      <c r="W57"/>
      <c r="X57" s="6"/>
      <c r="Y57"/>
      <c r="Z57"/>
      <c r="AA57"/>
      <c r="AB57"/>
      <c r="AC57"/>
      <c r="AD57"/>
      <c r="AE57"/>
      <c r="AF57"/>
      <c r="AG57"/>
      <c r="AH57"/>
      <c r="AI57"/>
      <c r="AJ57"/>
      <c r="AK57"/>
      <c r="AL57"/>
      <c r="AM57"/>
      <c r="AN57"/>
      <c r="AO57"/>
      <c r="AP57"/>
      <c r="AQ57"/>
      <c r="AR57"/>
    </row>
    <row r="58" spans="3:44" ht="6" customHeight="1" x14ac:dyDescent="0.2"/>
    <row r="59" spans="3:44" ht="18" customHeight="1" x14ac:dyDescent="0.25">
      <c r="C59" s="447"/>
      <c r="D59" s="447"/>
      <c r="E59" s="447"/>
      <c r="F59" s="447"/>
      <c r="G59" s="447"/>
      <c r="H59" s="447"/>
      <c r="I59" s="447"/>
      <c r="J59" s="447"/>
      <c r="K59" s="447"/>
      <c r="L59" s="447"/>
      <c r="M59" s="447"/>
      <c r="N59" s="447"/>
      <c r="O59" s="447"/>
      <c r="P59" s="447"/>
    </row>
    <row r="60" spans="3:44" ht="18" customHeight="1" x14ac:dyDescent="0.2"/>
    <row r="61" spans="3:44" ht="18" customHeight="1" x14ac:dyDescent="0.2"/>
    <row r="62" spans="3:44" ht="18" customHeight="1" x14ac:dyDescent="0.25">
      <c r="C62" s="444"/>
      <c r="D62" s="444"/>
      <c r="E62" s="444"/>
      <c r="F62" s="444"/>
      <c r="G62" s="444"/>
      <c r="H62" s="444"/>
      <c r="I62" s="444"/>
      <c r="J62" s="444"/>
      <c r="K62" s="444"/>
      <c r="L62" s="444"/>
      <c r="M62" s="444"/>
      <c r="N62" s="444"/>
      <c r="O62" s="444"/>
      <c r="P62" s="444"/>
    </row>
  </sheetData>
  <sheetProtection password="EBCC" sheet="1" formatColumns="0" selectLockedCells="1"/>
  <mergeCells count="47">
    <mergeCell ref="C62:P62"/>
    <mergeCell ref="D17:AC17"/>
    <mergeCell ref="AD17:AL17"/>
    <mergeCell ref="D19:AC19"/>
    <mergeCell ref="AD19:AL19"/>
    <mergeCell ref="D43:AC43"/>
    <mergeCell ref="AD43:AL43"/>
    <mergeCell ref="D33:AC33"/>
    <mergeCell ref="AD33:AL33"/>
    <mergeCell ref="D35:AC35"/>
    <mergeCell ref="AD35:AL35"/>
    <mergeCell ref="D23:AC23"/>
    <mergeCell ref="AD23:AL23"/>
    <mergeCell ref="AD31:AL31"/>
    <mergeCell ref="D25:AC25"/>
    <mergeCell ref="AD25:AL25"/>
    <mergeCell ref="C59:P59"/>
    <mergeCell ref="D9:AC9"/>
    <mergeCell ref="D11:AC11"/>
    <mergeCell ref="AD11:AL11"/>
    <mergeCell ref="AD9:AL9"/>
    <mergeCell ref="D13:AC13"/>
    <mergeCell ref="AD13:AL13"/>
    <mergeCell ref="D15:AC15"/>
    <mergeCell ref="AD15:AL15"/>
    <mergeCell ref="D53:AL53"/>
    <mergeCell ref="D54:AL54"/>
    <mergeCell ref="D45:AC45"/>
    <mergeCell ref="AD45:AL45"/>
    <mergeCell ref="D37:AC37"/>
    <mergeCell ref="AD37:AL37"/>
    <mergeCell ref="D39:AC39"/>
    <mergeCell ref="D22:AL22"/>
    <mergeCell ref="C4:AL4"/>
    <mergeCell ref="C5:AL5"/>
    <mergeCell ref="D56:P56"/>
    <mergeCell ref="Q56:AL56"/>
    <mergeCell ref="C6:AL6"/>
    <mergeCell ref="AD39:AL39"/>
    <mergeCell ref="D41:AC41"/>
    <mergeCell ref="AD41:AL41"/>
    <mergeCell ref="D27:AC27"/>
    <mergeCell ref="AD27:AL27"/>
    <mergeCell ref="D29:AC29"/>
    <mergeCell ref="AD29:AL29"/>
    <mergeCell ref="D31:AC31"/>
    <mergeCell ref="D51:AL51"/>
  </mergeCells>
  <conditionalFormatting sqref="D9:AL9 D11:AL11 D13:AL13 D15:AL15 D17:AL17 D19:AL19 D23:AL23 D25:AL25 D27:AL27 D29:AL29 D31:AL31 D33:AL33 D35:AL35 D37:AL37 D39:AL39 D41:AL41 D43:AL43 D45:AL45">
    <cfRule type="expression" dxfId="59" priority="4">
      <formula>IF($D9="", TRUE,FALSE)</formula>
    </cfRule>
  </conditionalFormatting>
  <conditionalFormatting sqref="D54:AL54">
    <cfRule type="expression" dxfId="58" priority="2">
      <formula>IF($D$54 &lt;&gt;"", TRUE,FALSE)</formula>
    </cfRule>
  </conditionalFormatting>
  <conditionalFormatting sqref="D56:AL56">
    <cfRule type="expression" dxfId="57" priority="3">
      <formula>IF($AR$56="OK", TRUE,FALSE)</formula>
    </cfRule>
  </conditionalFormatting>
  <conditionalFormatting sqref="AD9:AL9 AD11:AL11 AD13:AL13 AD15:AL15 AD17:AL17 AD19:AL19 AD23:AL23 AD25:AL25 AD27:AL27 AD29:AL29 AD31:AL31 AD33:AL33 AD35:AL35 AD37:AL37 AD39:AL39 AD41:AL41 AD43:AL43 AD45:AL45">
    <cfRule type="expression" dxfId="56" priority="5">
      <formula>IF(AND($AD9&lt;&gt;"bitte auswählen", $AD9&lt;&gt;""), TRUE,FALSE)</formula>
    </cfRule>
  </conditionalFormatting>
  <dataValidations count="6">
    <dataValidation allowBlank="1" promptTitle="Hinweis:" prompt="Wählen Sie im Dropdown-menü das Tabellenblatt an und klicken Sie anschließend auf den Link." sqref="Y7:AA8 Y20:AA21"/>
    <dataValidation allowBlank="1" showErrorMessage="1" sqref="AD20 AD55"/>
    <dataValidation type="date" operator="greaterThan" allowBlank="1" showInputMessage="1" showErrorMessage="1" errorTitle="Achtung:" error="Der geplante Dienstantritt muss innerhalb der nächsten 12 Monate ab Antragstellung erfolgen." promptTitle="Hinweis:" prompt="Bitte planen Sie den Projektstart frühestens 6 Monate nach Antragstellung ein. Bitte berücksichtigen Sie ausreichend Zeit für ein Vergabeverfahren. " sqref="M20:Q20 M55:Q55">
      <formula1>44927</formula1>
    </dataValidation>
    <dataValidation type="textLength" allowBlank="1" showInputMessage="1" showErrorMessage="1" errorTitle="WARNUNG" error="Maximal 1.000 Zeichen erlaubt! (inkl. Leerzeichen)" promptTitle="Hinweis" prompt="Maximal 1.000 Zeichen erlaubt (ungefähr 150 Wörter)" sqref="D54:AL54">
      <formula1>0</formula1>
      <formula2>1000</formula2>
    </dataValidation>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T49:U50">
      <formula1>AND(T49&gt;TODAY(),T49&lt;DATE(YEAR(TODAY()),MONTH(TODAY())+13,1))</formula1>
    </dataValidation>
    <dataValidation type="list" allowBlank="1" showInputMessage="1" showErrorMessage="1" errorTitle="WARNUNG" error="Bitte nutzen Sie das Dropdown und wählen darüber einen gültigen Wert aus" sqref="AD45:AL45 AD25:AL25 AD27:AL27 AD29:AL29 AD31:AL31 AD33:AL33 AD35:AL35 AD37:AL37 AD39:AL39 AD41:AL41 AD43:AL43">
      <formula1>listWeitereAnlagenStatus</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oddFooter>&amp;CSeite &amp;P von &amp;N</oddFooter>
  </headerFooter>
  <rowBreaks count="1" manualBreakCount="1">
    <brk id="19"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67967" r:id="rId4" name="Group Box 31">
              <controlPr defaultSize="0" autoFill="0" autoPict="0" altText="Box zum ausfüllen">
                <anchor moveWithCells="1">
                  <from>
                    <xdr:col>35</xdr:col>
                    <xdr:colOff>66675</xdr:colOff>
                    <xdr:row>48</xdr:row>
                    <xdr:rowOff>0</xdr:rowOff>
                  </from>
                  <to>
                    <xdr:col>37</xdr:col>
                    <xdr:colOff>104775</xdr:colOff>
                    <xdr:row>53</xdr:row>
                    <xdr:rowOff>1066800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WARNUNG" error="Bitte nutzen Sie das Dropdown und wählen darüber einen gültigen Wert aus">
          <x14:formula1>
            <xm:f>Auswahl!$Q$5:$Q$6</xm:f>
          </x14:formula1>
          <xm:sqref>AD9:AL9 AD11:AL11 AD13:AL13 AD15:AL15 AD17:AL17 AD19:AL19</xm:sqref>
        </x14:dataValidation>
        <x14:dataValidation type="list" allowBlank="1" showInputMessage="1" showErrorMessage="1" errorTitle="WARNUNG" error="Bitte nutzen Sie das Dropdown und wählen darüber einen gültigen Wert aus">
          <x14:formula1>
            <xm:f>Auswahl!$U$5:$U$8</xm:f>
          </x14:formula1>
          <xm:sqref>AD23:AL23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M56"/>
  <sheetViews>
    <sheetView showGridLines="0" workbookViewId="0"/>
  </sheetViews>
  <sheetFormatPr baseColWidth="10" defaultColWidth="8.5703125" defaultRowHeight="15" x14ac:dyDescent="0.25"/>
  <cols>
    <col min="4" max="4" width="72.5703125" style="6" customWidth="1"/>
    <col min="5" max="8" width="20.42578125" style="6" customWidth="1"/>
    <col min="9" max="9" width="6.5703125" customWidth="1"/>
    <col min="11" max="11" width="6.5703125" customWidth="1"/>
    <col min="12" max="12" width="37.5703125" customWidth="1"/>
  </cols>
  <sheetData>
    <row r="1" spans="2:13" x14ac:dyDescent="0.25">
      <c r="L1" s="107"/>
    </row>
    <row r="2" spans="2:13" ht="15.75" thickBot="1" x14ac:dyDescent="0.3">
      <c r="B2" s="114" t="s">
        <v>233</v>
      </c>
      <c r="C2" s="114"/>
      <c r="D2" s="114"/>
      <c r="E2" s="108"/>
      <c r="F2" s="108"/>
      <c r="G2" s="108"/>
      <c r="H2" s="108"/>
      <c r="I2" s="109"/>
      <c r="J2" s="109"/>
      <c r="K2" s="109"/>
      <c r="L2" s="109"/>
    </row>
    <row r="3" spans="2:13" ht="6" customHeight="1" x14ac:dyDescent="0.25">
      <c r="B3" s="115"/>
      <c r="C3" s="115"/>
      <c r="D3" s="115"/>
      <c r="E3" s="139"/>
      <c r="F3" s="139"/>
      <c r="G3" s="139"/>
      <c r="H3" s="139"/>
      <c r="I3" s="53"/>
      <c r="J3" s="53"/>
      <c r="K3" s="53"/>
      <c r="L3" s="107"/>
    </row>
    <row r="4" spans="2:13" ht="14.25" customHeight="1" x14ac:dyDescent="0.25">
      <c r="B4" s="115"/>
      <c r="C4" s="140" t="s">
        <v>263</v>
      </c>
      <c r="D4" s="140"/>
      <c r="E4" s="679" t="str">
        <f>IF(OR(COUNTIF(E$8:E$13, "Ja")&gt;6, COUNTIF(E$15:E$34, "Ja")&gt;12), "Maximal 6 Pflichtanlagen und 12 Weitere Unterlagen eingerichtet aktuell","")</f>
        <v/>
      </c>
      <c r="F4" s="681" t="str">
        <f>IF(OR(COUNTIF(F$8:F$13, "Ja")&gt;6, COUNTIF(F$15:F$34, "Ja")&gt;12), "Maximal 6 Pflichtanlagen und 12 Weitere Unterlagen eingerichtet aktuell","")</f>
        <v/>
      </c>
      <c r="G4" s="681" t="str">
        <f>IF(OR(COUNTIF(G$8:G$13, "Ja")&gt;6, COUNTIF(G$15:G$34, "Ja")&gt;12), "Maximal 6 Pflichtanlagen und 12 Weitere Unterlagen eingerichtet aktuell","")</f>
        <v/>
      </c>
      <c r="H4" s="681" t="str">
        <f>IF(OR(COUNTIF(H$8:H$13, "Ja")&gt;6, COUNTIF(H$15:H$34, "Ja")&gt;12), "Maximal 6 Pflichtanlagen und 12 Weitere Unterlagen eingerichtet aktuell","")</f>
        <v/>
      </c>
      <c r="L4" s="1"/>
    </row>
    <row r="5" spans="2:13" ht="14.25" customHeight="1" x14ac:dyDescent="0.25">
      <c r="B5" s="115"/>
      <c r="C5" s="141" t="s">
        <v>264</v>
      </c>
      <c r="D5" s="141"/>
      <c r="E5" s="679"/>
      <c r="F5" s="681"/>
      <c r="G5" s="681"/>
      <c r="H5" s="681"/>
      <c r="L5" s="1"/>
    </row>
    <row r="6" spans="2:13" ht="14.25" customHeight="1" thickBot="1" x14ac:dyDescent="0.3">
      <c r="B6" s="106"/>
      <c r="C6" s="142" t="s">
        <v>265</v>
      </c>
      <c r="D6" s="142"/>
      <c r="E6" s="680"/>
      <c r="F6" s="682"/>
      <c r="G6" s="682"/>
      <c r="H6" s="682"/>
      <c r="L6" s="1"/>
    </row>
    <row r="7" spans="2:13" ht="45.75" thickBot="1" x14ac:dyDescent="0.3">
      <c r="C7" s="117" t="s">
        <v>232</v>
      </c>
      <c r="D7" s="128"/>
      <c r="E7" s="129" t="s">
        <v>220</v>
      </c>
      <c r="F7" s="130" t="s">
        <v>197</v>
      </c>
      <c r="G7" s="130" t="s">
        <v>198</v>
      </c>
      <c r="H7" s="234" t="s">
        <v>421</v>
      </c>
      <c r="J7" s="138" t="s">
        <v>44</v>
      </c>
      <c r="L7" s="35" t="s">
        <v>254</v>
      </c>
    </row>
    <row r="8" spans="2:13" ht="30" x14ac:dyDescent="0.25">
      <c r="D8" s="131" t="s">
        <v>518</v>
      </c>
      <c r="E8" s="122" t="s">
        <v>167</v>
      </c>
      <c r="F8" s="123" t="s">
        <v>167</v>
      </c>
      <c r="G8" s="123" t="s">
        <v>167</v>
      </c>
      <c r="H8" s="235" t="s">
        <v>167</v>
      </c>
      <c r="J8" t="str">
        <f>IF('A | Basisdaten'!$M$28=$E$7,IF(E8&lt;&gt;"Ja","","Pflicht_"&amp;COUNTIF($E$8:E8,"Ja")),IF('A | Basisdaten'!$M$28=$F$7,IF(F8&lt;&gt;"Ja","","Pflicht_"&amp;COUNTIF($F$8:F8,"Ja")),IF('A | Basisdaten'!$M$28=$G$7,IF(G8&lt;&gt;"Ja","","Pflicht_"&amp;COUNTIF($G$8:G8,"Ja")),IF('A | Basisdaten'!$M$28=$H$7,IF(H8&lt;&gt;"Ja","","Pflicht_"&amp;COUNTIF($H$8:H8,"Ja")),IF(D8&lt;&gt;"","Pflicht_"&amp;COUNTIF($D$8:D8,"&lt;&gt;"&amp;""),"")))))</f>
        <v>Pflicht_1</v>
      </c>
    </row>
    <row r="9" spans="2:13" x14ac:dyDescent="0.25">
      <c r="D9" s="132" t="s">
        <v>454</v>
      </c>
      <c r="E9" s="120" t="s">
        <v>167</v>
      </c>
      <c r="F9" s="112" t="s">
        <v>167</v>
      </c>
      <c r="G9" s="112" t="s">
        <v>167</v>
      </c>
      <c r="H9" s="236" t="s">
        <v>167</v>
      </c>
      <c r="J9" t="str">
        <f>IF('A | Basisdaten'!$M$28=$E$7,IF(E9&lt;&gt;"Ja","","Pflicht_"&amp;COUNTIF($E$8:E9,"Ja")),IF('A | Basisdaten'!$M$28=$F$7,IF(F9&lt;&gt;"Ja","","Pflicht_"&amp;COUNTIF($F$8:F9,"Ja")),IF('A | Basisdaten'!$M$28=$G$7,IF(G9&lt;&gt;"Ja","","Pflicht_"&amp;COUNTIF($G$8:G9,"Ja")),IF('A | Basisdaten'!$M$28=$H$7,IF(H9&lt;&gt;"Ja","","Pflicht_"&amp;COUNTIF($H$8:H9,"Ja")),IF(D9&lt;&gt;"","Pflicht_"&amp;COUNTIF($D$8:D9,"&lt;&gt;"&amp;""),"")))))</f>
        <v>Pflicht_2</v>
      </c>
    </row>
    <row r="10" spans="2:13" x14ac:dyDescent="0.25">
      <c r="D10" s="132" t="s">
        <v>230</v>
      </c>
      <c r="E10" s="120" t="s">
        <v>167</v>
      </c>
      <c r="F10" s="112" t="s">
        <v>167</v>
      </c>
      <c r="G10" s="112" t="s">
        <v>167</v>
      </c>
      <c r="H10" s="236" t="s">
        <v>167</v>
      </c>
      <c r="J10" t="str">
        <f>IF('A | Basisdaten'!$M$28=$E$7,IF(E10&lt;&gt;"Ja","","Pflicht_"&amp;COUNTIF($E$8:E10,"Ja")),IF('A | Basisdaten'!$M$28=$F$7,IF(F10&lt;&gt;"Ja","","Pflicht_"&amp;COUNTIF($F$8:F10,"Ja")),IF('A | Basisdaten'!$M$28=$G$7,IF(G10&lt;&gt;"Ja","","Pflicht_"&amp;COUNTIF($G$8:G10,"Ja")),IF('A | Basisdaten'!$M$28=$H$7,IF(H10&lt;&gt;"Ja","","Pflicht_"&amp;COUNTIF($H$8:H10,"Ja")),IF(D10&lt;&gt;"","Pflicht_"&amp;COUNTIF($D$8:D10,"&lt;&gt;"&amp;""),"")))))</f>
        <v>Pflicht_3</v>
      </c>
      <c r="L10" s="1"/>
    </row>
    <row r="11" spans="2:13" ht="30" x14ac:dyDescent="0.25">
      <c r="D11" s="132" t="s">
        <v>404</v>
      </c>
      <c r="E11" s="120" t="s">
        <v>167</v>
      </c>
      <c r="F11" s="112" t="s">
        <v>167</v>
      </c>
      <c r="G11" s="112" t="s">
        <v>167</v>
      </c>
      <c r="H11" s="236" t="s">
        <v>167</v>
      </c>
      <c r="J11" t="str">
        <f>IF('A | Basisdaten'!$M$28=$E$7,IF(E11&lt;&gt;"Ja","","Pflicht_"&amp;COUNTIF($E$8:E11,"Ja")),IF('A | Basisdaten'!$M$28=$F$7,IF(F11&lt;&gt;"Ja","","Pflicht_"&amp;COUNTIF($F$8:F11,"Ja")),IF('A | Basisdaten'!$M$28=$G$7,IF(G11&lt;&gt;"Ja","","Pflicht_"&amp;COUNTIF($G$8:G11,"Ja")),IF('A | Basisdaten'!$M$28=$H$7,IF(H11&lt;&gt;"Ja","","Pflicht_"&amp;COUNTIF($H$8:H11,"Ja")),IF(D11&lt;&gt;"","Pflicht_"&amp;COUNTIF($D$8:D11,"&lt;&gt;"&amp;""),"")))))</f>
        <v>Pflicht_4</v>
      </c>
      <c r="L11" s="1"/>
    </row>
    <row r="12" spans="2:13" x14ac:dyDescent="0.25">
      <c r="D12" s="132"/>
      <c r="E12" s="120"/>
      <c r="F12" s="112"/>
      <c r="G12" s="112"/>
      <c r="H12" s="236"/>
      <c r="J12" t="str">
        <f>IF('A | Basisdaten'!$M$28=$E$7,IF(E12&lt;&gt;"Ja","","Pflicht_"&amp;COUNTIF($E$8:E12,"Ja")),IF('A | Basisdaten'!$M$28=$F$7,IF(F12&lt;&gt;"Ja","","Pflicht_"&amp;COUNTIF($F$8:F12,"Ja")),IF('A | Basisdaten'!$M$28=$G$7,IF(G12&lt;&gt;"Ja","","Pflicht_"&amp;COUNTIF($G$8:G12,"Ja")),IF('A | Basisdaten'!$M$28=$H$7,IF(H12&lt;&gt;"Ja","","Pflicht_"&amp;COUNTIF($H$8:H12,"Ja")),IF(D12&lt;&gt;"","Pflicht_"&amp;COUNTIF($D$8:D12,"&lt;&gt;"&amp;""),"")))))</f>
        <v/>
      </c>
    </row>
    <row r="13" spans="2:13" ht="15.75" thickBot="1" x14ac:dyDescent="0.3">
      <c r="C13" s="118"/>
      <c r="D13" s="133"/>
      <c r="E13" s="126"/>
      <c r="F13" s="127"/>
      <c r="G13" s="127"/>
      <c r="H13" s="237"/>
      <c r="J13" t="str">
        <f>IF('A | Basisdaten'!$M$28=$E$7,IF(E13&lt;&gt;"Ja","","Pflicht_"&amp;COUNTIF($E$8:E13,"Ja")),IF('A | Basisdaten'!$M$28=$F$7,IF(F13&lt;&gt;"Ja","","Pflicht_"&amp;COUNTIF($F$8:F13,"Ja")),IF('A | Basisdaten'!$M$28=$G$7,IF(G13&lt;&gt;"Ja","","Pflicht_"&amp;COUNTIF($G$8:G13,"Ja")),IF('A | Basisdaten'!$M$28=$H$7,IF(H13&lt;&gt;"Ja","","Pflicht_"&amp;COUNTIF($H$8:H13,"Ja")),IF(D13&lt;&gt;"","Pflicht_"&amp;COUNTIF($D$8:D13,"&lt;&gt;"&amp;""),"")))))</f>
        <v/>
      </c>
    </row>
    <row r="14" spans="2:13" ht="22.5" customHeight="1" thickBot="1" x14ac:dyDescent="0.3">
      <c r="C14" s="119" t="s">
        <v>227</v>
      </c>
      <c r="D14"/>
      <c r="E14" s="116"/>
      <c r="F14" s="116"/>
      <c r="G14" s="134"/>
      <c r="H14" s="134"/>
    </row>
    <row r="15" spans="2:13" ht="30" x14ac:dyDescent="0.25">
      <c r="D15" s="121" t="s">
        <v>433</v>
      </c>
      <c r="E15" s="135" t="s">
        <v>167</v>
      </c>
      <c r="F15" s="123" t="s">
        <v>167</v>
      </c>
      <c r="G15" s="123" t="s">
        <v>167</v>
      </c>
      <c r="H15" s="235" t="s">
        <v>167</v>
      </c>
      <c r="J15" t="b">
        <f>IF('A | Basisdaten'!$M$28=$E$7,IF(E15&lt;&gt;"Ja","","Weitere_"&amp;COUNTIF($E$15:E15,"Ja")),IF('A | Basisdaten'!$M$28=$F$7,IF(F15&lt;&gt;"Ja","","Weitere_"&amp;COUNTIF($F$15:F15,"Ja")),IF('A | Basisdaten'!$M$28=$G$7,IF(G15&lt;&gt;"Ja","","Weitere_"&amp;COUNTIF($G$15:G15,"Ja")),IF('A | Basisdaten'!$M$28=$H$7,IF(H15&lt;&gt;"Ja","","Weitere_"&amp;COUNTIF($H$15:H15,"Ja"))))))</f>
        <v>0</v>
      </c>
      <c r="M15" s="57" t="s">
        <v>436</v>
      </c>
    </row>
    <row r="16" spans="2:13" ht="45" x14ac:dyDescent="0.25">
      <c r="D16" s="271" t="s">
        <v>285</v>
      </c>
      <c r="E16" s="272" t="s">
        <v>167</v>
      </c>
      <c r="F16" s="273" t="s">
        <v>167</v>
      </c>
      <c r="G16" s="273" t="s">
        <v>167</v>
      </c>
      <c r="H16" s="274" t="s">
        <v>167</v>
      </c>
      <c r="J16" t="b">
        <f>IF('A | Basisdaten'!$M$28=$E$7,IF(E16&lt;&gt;"Ja","","Weitere_"&amp;COUNTIF($E$15:E16,"Ja")),IF('A | Basisdaten'!$M$28=$F$7,IF(F16&lt;&gt;"Ja","","Weitere_"&amp;COUNTIF($F$15:F16,"Ja")),IF('A | Basisdaten'!$M$28=$G$7,IF(G16&lt;&gt;"Ja","","Weitere_"&amp;COUNTIF($G$15:G16,"Ja")),IF('A | Basisdaten'!$M$28=$H$7,IF(H16&lt;&gt;"Ja","","Weitere_"&amp;COUNTIF($H$15:H16,"Ja"))))))</f>
        <v>0</v>
      </c>
    </row>
    <row r="17" spans="4:12" x14ac:dyDescent="0.25">
      <c r="D17" s="124" t="s">
        <v>228</v>
      </c>
      <c r="E17" s="136" t="s">
        <v>231</v>
      </c>
      <c r="F17" s="112" t="s">
        <v>167</v>
      </c>
      <c r="G17" s="112" t="s">
        <v>167</v>
      </c>
      <c r="H17" s="236" t="s">
        <v>167</v>
      </c>
      <c r="J17" t="b">
        <f>IF('A | Basisdaten'!$M$28=$E$7,IF(E17&lt;&gt;"Ja","","Weitere_"&amp;COUNTIF($E$15:E17,"Ja")),IF('A | Basisdaten'!$M$28=$F$7,IF(F17&lt;&gt;"Ja","","Weitere_"&amp;COUNTIF($F$15:F17,"Ja")),IF('A | Basisdaten'!$M$28=$G$7,IF(G17&lt;&gt;"Ja","","Weitere_"&amp;COUNTIF($G$15:G17,"Ja")),IF('A | Basisdaten'!$M$28=$H$7,IF(H17&lt;&gt;"Ja","","Weitere_"&amp;COUNTIF($H$15:H17,"Ja"))))))</f>
        <v>0</v>
      </c>
    </row>
    <row r="18" spans="4:12" ht="30" x14ac:dyDescent="0.25">
      <c r="D18" s="124" t="s">
        <v>286</v>
      </c>
      <c r="E18" s="136" t="s">
        <v>231</v>
      </c>
      <c r="F18" s="112" t="s">
        <v>167</v>
      </c>
      <c r="G18" s="112" t="s">
        <v>167</v>
      </c>
      <c r="H18" s="236" t="s">
        <v>167</v>
      </c>
      <c r="J18" t="b">
        <f>IF('A | Basisdaten'!$M$28=$E$7,IF(E18&lt;&gt;"Ja","","Weitere_"&amp;COUNTIF($E$15:E18,"Ja")),IF('A | Basisdaten'!$M$28=$F$7,IF(F18&lt;&gt;"Ja","","Weitere_"&amp;COUNTIF($F$15:F18,"Ja")),IF('A | Basisdaten'!$M$28=$G$7,IF(G18&lt;&gt;"Ja","","Weitere_"&amp;COUNTIF($G$15:G18,"Ja")),IF('A | Basisdaten'!$M$28=$H$7,IF(H18&lt;&gt;"Ja","","Weitere_"&amp;COUNTIF($H$15:H18,"Ja"))))))</f>
        <v>0</v>
      </c>
      <c r="L18" t="s">
        <v>255</v>
      </c>
    </row>
    <row r="19" spans="4:12" x14ac:dyDescent="0.25">
      <c r="D19" s="124" t="s">
        <v>260</v>
      </c>
      <c r="E19" s="270" t="str">
        <f>IF('D | Ressourcenplan'!$F$58="Ja","Ja","Nein")</f>
        <v>Nein</v>
      </c>
      <c r="F19" s="112" t="s">
        <v>231</v>
      </c>
      <c r="G19" s="112" t="s">
        <v>231</v>
      </c>
      <c r="H19" s="236" t="s">
        <v>231</v>
      </c>
      <c r="J19" t="b">
        <f>IF('A | Basisdaten'!$M$28=$E$7,IF(E19&lt;&gt;"Ja","","Weitere_"&amp;COUNTIF($E$15:E19,"Ja")),IF('A | Basisdaten'!$M$28=$F$7,IF(F19&lt;&gt;"Ja","","Weitere_"&amp;COUNTIF($F$15:F19,"Ja")),IF('A | Basisdaten'!$M$28=$G$7,IF(G19&lt;&gt;"Ja","","Weitere_"&amp;COUNTIF($G$15:G19,"Ja")),IF('A | Basisdaten'!$M$28=$H$7,IF(H19&lt;&gt;"Ja","","Weitere_"&amp;COUNTIF($H$15:H19,"Ja"))))))</f>
        <v>0</v>
      </c>
      <c r="L19" t="s">
        <v>438</v>
      </c>
    </row>
    <row r="20" spans="4:12" x14ac:dyDescent="0.25">
      <c r="D20" s="124" t="s">
        <v>287</v>
      </c>
      <c r="E20" s="136" t="s">
        <v>167</v>
      </c>
      <c r="F20" s="112" t="s">
        <v>167</v>
      </c>
      <c r="G20" s="112" t="s">
        <v>167</v>
      </c>
      <c r="H20" s="236" t="s">
        <v>167</v>
      </c>
      <c r="J20" t="b">
        <f>IF('A | Basisdaten'!$M$28=$E$7,IF(E20&lt;&gt;"Ja","","Weitere_"&amp;COUNTIF($E$15:E20,"Ja")),IF('A | Basisdaten'!$M$28=$F$7,IF(F20&lt;&gt;"Ja","","Weitere_"&amp;COUNTIF($F$15:F20,"Ja")),IF('A | Basisdaten'!$M$28=$G$7,IF(G20&lt;&gt;"Ja","","Weitere_"&amp;COUNTIF($G$15:G20,"Ja")),IF('A | Basisdaten'!$M$28=$H$7,IF(H20&lt;&gt;"Ja","","Weitere_"&amp;COUNTIF($H$15:H20,"Ja"))))))</f>
        <v>0</v>
      </c>
      <c r="L20" s="110" t="s">
        <v>288</v>
      </c>
    </row>
    <row r="21" spans="4:12" x14ac:dyDescent="0.25">
      <c r="D21" s="124" t="s">
        <v>259</v>
      </c>
      <c r="E21" s="136" t="s">
        <v>231</v>
      </c>
      <c r="F21" s="113" t="s">
        <v>167</v>
      </c>
      <c r="G21" s="113" t="s">
        <v>167</v>
      </c>
      <c r="H21" s="238" t="s">
        <v>167</v>
      </c>
      <c r="J21" t="b">
        <f>IF('A | Basisdaten'!$M$28=$E$7,IF(E21&lt;&gt;"Ja","","Weitere_"&amp;COUNTIF($E$15:E21,"Ja")),IF('A | Basisdaten'!$M$28=$F$7,IF(F21&lt;&gt;"Ja","","Weitere_"&amp;COUNTIF($F$15:F21,"Ja")),IF('A | Basisdaten'!$M$28=$G$7,IF(G21&lt;&gt;"Ja","","Weitere_"&amp;COUNTIF($G$15:G21,"Ja")),IF('A | Basisdaten'!$M$28=$H$7,IF(H21&lt;&gt;"Ja","","Weitere_"&amp;COUNTIF($H$15:H21,"Ja"))))))</f>
        <v>0</v>
      </c>
      <c r="L21" t="s">
        <v>256</v>
      </c>
    </row>
    <row r="22" spans="4:12" ht="30" x14ac:dyDescent="0.25">
      <c r="D22" s="124" t="s">
        <v>229</v>
      </c>
      <c r="E22" s="136" t="s">
        <v>167</v>
      </c>
      <c r="F22" s="112" t="s">
        <v>167</v>
      </c>
      <c r="G22" s="112" t="s">
        <v>167</v>
      </c>
      <c r="H22" s="236" t="s">
        <v>167</v>
      </c>
      <c r="J22" t="b">
        <f>IF('A | Basisdaten'!$M$28=$E$7,IF(E22&lt;&gt;"Ja","","Weitere_"&amp;COUNTIF($E$15:E22,"Ja")),IF('A | Basisdaten'!$M$28=$F$7,IF(F22&lt;&gt;"Ja","","Weitere_"&amp;COUNTIF($F$15:F22,"Ja")),IF('A | Basisdaten'!$M$28=$G$7,IF(G22&lt;&gt;"Ja","","Weitere_"&amp;COUNTIF($G$15:G22,"Ja")),IF('A | Basisdaten'!$M$28=$H$7,IF(H22&lt;&gt;"Ja","","Weitere_"&amp;COUNTIF($H$15:H22,"Ja"))))))</f>
        <v>0</v>
      </c>
    </row>
    <row r="23" spans="4:12" x14ac:dyDescent="0.25">
      <c r="D23" s="124" t="s">
        <v>271</v>
      </c>
      <c r="E23" s="136" t="str">
        <f>IF(COUNTIF('E | Bestätigungen'!$O$24, "*Miet*")&gt;0, "Ja", "Nein")</f>
        <v>Nein</v>
      </c>
      <c r="F23" s="112" t="str">
        <f>IF(COUNTIF('E | Bestätigungen'!$O$24, "*Miet*")&gt;0, "Ja", "Nein")</f>
        <v>Nein</v>
      </c>
      <c r="G23" s="112" t="str">
        <f>IF(COUNTIF('E | Bestätigungen'!$O$24, "*Miet*")&gt;0, "Ja", "Nein")</f>
        <v>Nein</v>
      </c>
      <c r="H23" s="236" t="str">
        <f>IF(COUNTIF('E | Bestätigungen'!$O$24, "*Miet*")&gt;0, "Ja", "Nein")</f>
        <v>Nein</v>
      </c>
      <c r="J23" t="b">
        <f>IF('A | Basisdaten'!$M$28=$E$7,IF(E23&lt;&gt;"Ja","","Weitere_"&amp;COUNTIF($E$15:E23,"Ja")),IF('A | Basisdaten'!$M$28=$F$7,IF(F23&lt;&gt;"Ja","","Weitere_"&amp;COUNTIF($F$15:F23,"Ja")),IF('A | Basisdaten'!$M$28=$G$7,IF(G23&lt;&gt;"Ja","","Weitere_"&amp;COUNTIF($G$15:G23,"Ja")),IF('A | Basisdaten'!$M$28=$H$7,IF(H23&lt;&gt;"Ja","","Weitere_"&amp;COUNTIF($H$15:H23,"Ja"))))))</f>
        <v>0</v>
      </c>
    </row>
    <row r="24" spans="4:12" x14ac:dyDescent="0.25">
      <c r="D24" s="124" t="s">
        <v>261</v>
      </c>
      <c r="E24" s="136" t="s">
        <v>167</v>
      </c>
      <c r="F24" s="112" t="s">
        <v>167</v>
      </c>
      <c r="G24" s="112" t="s">
        <v>167</v>
      </c>
      <c r="H24" s="236" t="s">
        <v>167</v>
      </c>
      <c r="J24" t="b">
        <f>IF('A | Basisdaten'!$M$28=$E$7,IF(E24&lt;&gt;"Ja","","Weitere_"&amp;COUNTIF($E$15:E24,"Ja")),IF('A | Basisdaten'!$M$28=$F$7,IF(F24&lt;&gt;"Ja","","Weitere_"&amp;COUNTIF($F$15:F24,"Ja")),IF('A | Basisdaten'!$M$28=$G$7,IF(G24&lt;&gt;"Ja","","Weitere_"&amp;COUNTIF($G$15:G24,"Ja")),IF('A | Basisdaten'!$M$28=$H$7,IF(H24&lt;&gt;"Ja","","Weitere_"&amp;COUNTIF($H$15:H24,"Ja"))))))</f>
        <v>0</v>
      </c>
      <c r="L24" t="s">
        <v>257</v>
      </c>
    </row>
    <row r="25" spans="4:12" x14ac:dyDescent="0.25">
      <c r="D25" s="124" t="s">
        <v>262</v>
      </c>
      <c r="E25" s="136" t="str">
        <f>IF('B | Maßnahmenplan'!$AQ$34=TRUE, "Ja","Nein")</f>
        <v>Nein</v>
      </c>
      <c r="F25" s="112" t="str">
        <f>IF('B | Maßnahmenplan'!$AQ$34=TRUE, "Ja","Nein")</f>
        <v>Nein</v>
      </c>
      <c r="G25" s="112" t="str">
        <f>IF('B | Maßnahmenplan'!$AQ$34=TRUE, "Ja","Nein")</f>
        <v>Nein</v>
      </c>
      <c r="H25" s="236" t="str">
        <f>IF('B | Maßnahmenplan'!$AQ$34=TRUE, "Ja","Nein")</f>
        <v>Nein</v>
      </c>
      <c r="J25" t="b">
        <f>IF('A | Basisdaten'!$M$28=$E$7,IF(E25&lt;&gt;"Ja","","Weitere_"&amp;COUNTIF($E$15:E25,"Ja")),IF('A | Basisdaten'!$M$28=$F$7,IF(F25&lt;&gt;"Ja","","Weitere_"&amp;COUNTIF($F$15:F25,"Ja")),IF('A | Basisdaten'!$M$28=$G$7,IF(G25&lt;&gt;"Ja","","Weitere_"&amp;COUNTIF($G$15:G25,"Ja")),IF('A | Basisdaten'!$M$28=$H$7,IF(H25&lt;&gt;"Ja","","Weitere_"&amp;COUNTIF($H$15:H25,"Ja"))))))</f>
        <v>0</v>
      </c>
      <c r="L25" t="s">
        <v>258</v>
      </c>
    </row>
    <row r="26" spans="4:12" x14ac:dyDescent="0.25">
      <c r="D26" s="124"/>
      <c r="E26" s="136"/>
      <c r="F26" s="112"/>
      <c r="G26" s="112"/>
      <c r="H26" s="236"/>
      <c r="J26" t="b">
        <f>IF('A | Basisdaten'!$M$28=$E$7,IF(E26&lt;&gt;"Ja","","Weitere_"&amp;COUNTIF($E$15:E26,"Ja")),IF('A | Basisdaten'!$M$28=$F$7,IF(F26&lt;&gt;"Ja","","Weitere_"&amp;COUNTIF($F$15:F26,"Ja")),IF('A | Basisdaten'!$M$28=$G$7,IF(G26&lt;&gt;"Ja","","Weitere_"&amp;COUNTIF($G$15:G26,"Ja")),IF('A | Basisdaten'!$M$28=$H$7,IF(H26&lt;&gt;"Ja","","Weitere_"&amp;COUNTIF($H$15:H26,"Ja"))))))</f>
        <v>0</v>
      </c>
    </row>
    <row r="27" spans="4:12" x14ac:dyDescent="0.25">
      <c r="D27" s="124"/>
      <c r="E27" s="136"/>
      <c r="F27" s="112"/>
      <c r="G27" s="112"/>
      <c r="H27" s="236"/>
      <c r="J27" t="b">
        <f>IF('A | Basisdaten'!$M$28=$E$7,IF(E27&lt;&gt;"Ja","","Weitere_"&amp;COUNTIF($E$15:E27,"Ja")),IF('A | Basisdaten'!$M$28=$F$7,IF(F27&lt;&gt;"Ja","","Weitere_"&amp;COUNTIF($F$15:F27,"Ja")),IF('A | Basisdaten'!$M$28=$G$7,IF(G27&lt;&gt;"Ja","","Weitere_"&amp;COUNTIF($G$15:G27,"Ja")),IF('A | Basisdaten'!$M$28=$H$7,IF(H27&lt;&gt;"Ja","","Weitere_"&amp;COUNTIF($H$15:H27,"Ja"))))))</f>
        <v>0</v>
      </c>
    </row>
    <row r="28" spans="4:12" x14ac:dyDescent="0.25">
      <c r="D28" s="124"/>
      <c r="E28" s="136"/>
      <c r="F28" s="112"/>
      <c r="G28" s="112"/>
      <c r="H28" s="236"/>
      <c r="J28" t="b">
        <f>IF('A | Basisdaten'!$M$28=$E$7,IF(E28&lt;&gt;"Ja","","Weitere_"&amp;COUNTIF($E$15:E28,"Ja")),IF('A | Basisdaten'!$M$28=$F$7,IF(F28&lt;&gt;"Ja","","Weitere_"&amp;COUNTIF($F$15:F28,"Ja")),IF('A | Basisdaten'!$M$28=$G$7,IF(G28&lt;&gt;"Ja","","Weitere_"&amp;COUNTIF($G$15:G28,"Ja")),IF('A | Basisdaten'!$M$28=$H$7,IF(H28&lt;&gt;"Ja","","Weitere_"&amp;COUNTIF($H$15:H28,"Ja"))))))</f>
        <v>0</v>
      </c>
    </row>
    <row r="29" spans="4:12" x14ac:dyDescent="0.25">
      <c r="D29" s="124"/>
      <c r="E29" s="136"/>
      <c r="F29" s="112"/>
      <c r="G29" s="112"/>
      <c r="H29" s="236"/>
      <c r="J29" t="b">
        <f>IF('A | Basisdaten'!$M$28=$E$7,IF(E29&lt;&gt;"Ja","","Weitere_"&amp;COUNTIF($E$15:E29,"Ja")),IF('A | Basisdaten'!$M$28=$F$7,IF(F29&lt;&gt;"Ja","","Weitere_"&amp;COUNTIF($F$15:F29,"Ja")),IF('A | Basisdaten'!$M$28=$G$7,IF(G29&lt;&gt;"Ja","","Weitere_"&amp;COUNTIF($G$15:G29,"Ja")),IF('A | Basisdaten'!$M$28=$H$7,IF(H29&lt;&gt;"Ja","","Weitere_"&amp;COUNTIF($H$15:H29,"Ja"))))))</f>
        <v>0</v>
      </c>
    </row>
    <row r="30" spans="4:12" x14ac:dyDescent="0.25">
      <c r="D30" s="124"/>
      <c r="E30" s="136"/>
      <c r="F30" s="112"/>
      <c r="G30" s="112"/>
      <c r="H30" s="236"/>
      <c r="J30" t="b">
        <f>IF('A | Basisdaten'!$M$28=$E$7,IF(E30&lt;&gt;"Ja","","Weitere_"&amp;COUNTIF($E$15:E30,"Ja")),IF('A | Basisdaten'!$M$28=$F$7,IF(F30&lt;&gt;"Ja","","Weitere_"&amp;COUNTIF($F$15:F30,"Ja")),IF('A | Basisdaten'!$M$28=$G$7,IF(G30&lt;&gt;"Ja","","Weitere_"&amp;COUNTIF($G$15:G30,"Ja")),IF('A | Basisdaten'!$M$28=$H$7,IF(H30&lt;&gt;"Ja","","Weitere_"&amp;COUNTIF($H$15:H30,"Ja"))))))</f>
        <v>0</v>
      </c>
    </row>
    <row r="31" spans="4:12" x14ac:dyDescent="0.25">
      <c r="D31" s="124"/>
      <c r="E31" s="136"/>
      <c r="F31" s="112"/>
      <c r="G31" s="112"/>
      <c r="H31" s="236"/>
      <c r="J31" t="b">
        <f>IF('A | Basisdaten'!$M$28=$E$7,IF(E31&lt;&gt;"Ja","","Weitere_"&amp;COUNTIF($E$15:E31,"Ja")),IF('A | Basisdaten'!$M$28=$F$7,IF(F31&lt;&gt;"Ja","","Weitere_"&amp;COUNTIF($F$15:F31,"Ja")),IF('A | Basisdaten'!$M$28=$G$7,IF(G31&lt;&gt;"Ja","","Weitere_"&amp;COUNTIF($G$15:G31,"Ja")),IF('A | Basisdaten'!$M$28=$H$7,IF(H31&lt;&gt;"Ja","","Weitere_"&amp;COUNTIF($H$15:H31,"Ja"))))))</f>
        <v>0</v>
      </c>
    </row>
    <row r="32" spans="4:12" x14ac:dyDescent="0.25">
      <c r="D32" s="124"/>
      <c r="E32" s="136"/>
      <c r="F32" s="112"/>
      <c r="G32" s="112"/>
      <c r="H32" s="236"/>
      <c r="J32" t="b">
        <f>IF('A | Basisdaten'!$M$28=$E$7,IF(E32&lt;&gt;"Ja","","Weitere_"&amp;COUNTIF($E$15:E32,"Ja")),IF('A | Basisdaten'!$M$28=$F$7,IF(F32&lt;&gt;"Ja","","Weitere_"&amp;COUNTIF($F$15:F32,"Ja")),IF('A | Basisdaten'!$M$28=$G$7,IF(G32&lt;&gt;"Ja","","Weitere_"&amp;COUNTIF($G$15:G32,"Ja")),IF('A | Basisdaten'!$M$28=$H$7,IF(H32&lt;&gt;"Ja","","Weitere_"&amp;COUNTIF($H$15:H32,"Ja"))))))</f>
        <v>0</v>
      </c>
    </row>
    <row r="33" spans="4:10" x14ac:dyDescent="0.25">
      <c r="D33" s="124"/>
      <c r="E33" s="136"/>
      <c r="F33" s="112"/>
      <c r="G33" s="112"/>
      <c r="H33" s="236"/>
      <c r="J33" t="b">
        <f>IF('A | Basisdaten'!$M$28=$E$7,IF(E33&lt;&gt;"Ja","","Weitere_"&amp;COUNTIF($E$15:E33,"Ja")),IF('A | Basisdaten'!$M$28=$F$7,IF(F33&lt;&gt;"Ja","","Weitere_"&amp;COUNTIF($F$15:F33,"Ja")),IF('A | Basisdaten'!$M$28=$G$7,IF(G33&lt;&gt;"Ja","","Weitere_"&amp;COUNTIF($G$15:G33,"Ja")),IF('A | Basisdaten'!$M$28=$H$7,IF(H33&lt;&gt;"Ja","","Weitere_"&amp;COUNTIF($H$15:H33,"Ja"))))))</f>
        <v>0</v>
      </c>
    </row>
    <row r="34" spans="4:10" ht="15.75" thickBot="1" x14ac:dyDescent="0.3">
      <c r="D34" s="125"/>
      <c r="E34" s="137"/>
      <c r="F34" s="127"/>
      <c r="G34" s="127"/>
      <c r="H34" s="237"/>
      <c r="J34" t="b">
        <f>IF('A | Basisdaten'!$M$28=$E$7,IF(E34&lt;&gt;"Ja","","Weitere_"&amp;COUNTIF($E$15:E34,"Ja")),IF('A | Basisdaten'!$M$28=$F$7,IF(F34&lt;&gt;"Ja","","Weitere_"&amp;COUNTIF($F$15:F34,"Ja")),IF('A | Basisdaten'!$M$28=$G$7,IF(G34&lt;&gt;"Ja","","Weitere_"&amp;COUNTIF($G$15:G34,"Ja")),IF('A | Basisdaten'!$M$28=$H$7,IF(H34&lt;&gt;"Ja","","Weitere_"&amp;COUNTIF($H$15:H34,"Ja"))))))</f>
        <v>0</v>
      </c>
    </row>
    <row r="35" spans="4:10" x14ac:dyDescent="0.25">
      <c r="E35" s="147">
        <f>COUNTIF(E15:E34, "Ja")</f>
        <v>5</v>
      </c>
      <c r="F35" s="147">
        <f t="shared" ref="F35:G35" si="0">COUNTIF(F15:F34, "Ja")</f>
        <v>8</v>
      </c>
      <c r="G35" s="147">
        <f t="shared" si="0"/>
        <v>8</v>
      </c>
      <c r="H35" s="147">
        <f t="shared" ref="H35" si="1">COUNTIF(H15:H34, "Ja")</f>
        <v>8</v>
      </c>
    </row>
    <row r="38" spans="4:10" x14ac:dyDescent="0.25">
      <c r="D38" s="111"/>
      <c r="E38" s="111"/>
      <c r="F38" s="111"/>
      <c r="G38" s="111"/>
      <c r="H38" s="111"/>
    </row>
    <row r="39" spans="4:10" x14ac:dyDescent="0.25">
      <c r="D39" s="111"/>
      <c r="E39" s="111"/>
      <c r="F39" s="111"/>
      <c r="G39" s="111"/>
      <c r="H39" s="111"/>
    </row>
    <row r="40" spans="4:10" x14ac:dyDescent="0.25">
      <c r="D40" s="111"/>
      <c r="E40" s="111"/>
      <c r="F40" s="111"/>
      <c r="G40" s="111"/>
      <c r="H40" s="111"/>
    </row>
    <row r="41" spans="4:10" x14ac:dyDescent="0.25">
      <c r="D41" s="111"/>
      <c r="E41" s="111"/>
      <c r="F41" s="111"/>
      <c r="G41" s="111"/>
      <c r="H41" s="111"/>
    </row>
    <row r="42" spans="4:10" x14ac:dyDescent="0.25">
      <c r="D42" s="111"/>
      <c r="E42" s="111"/>
      <c r="F42" s="111"/>
      <c r="G42" s="111"/>
      <c r="H42" s="111"/>
    </row>
    <row r="43" spans="4:10" x14ac:dyDescent="0.25">
      <c r="D43" s="111"/>
      <c r="E43" s="111"/>
      <c r="F43" s="111"/>
      <c r="G43" s="111"/>
      <c r="H43" s="111"/>
    </row>
    <row r="44" spans="4:10" x14ac:dyDescent="0.25">
      <c r="D44" s="111"/>
      <c r="E44" s="111"/>
      <c r="F44" s="111"/>
      <c r="G44" s="111"/>
      <c r="H44" s="111"/>
    </row>
    <row r="45" spans="4:10" x14ac:dyDescent="0.25">
      <c r="D45" s="111"/>
      <c r="E45" s="111"/>
      <c r="F45" s="111"/>
      <c r="G45" s="111"/>
      <c r="H45" s="111"/>
    </row>
    <row r="46" spans="4:10" x14ac:dyDescent="0.25">
      <c r="D46" s="111"/>
      <c r="E46" s="111"/>
      <c r="F46" s="111"/>
      <c r="G46" s="111"/>
      <c r="H46" s="111"/>
    </row>
    <row r="47" spans="4:10" x14ac:dyDescent="0.25">
      <c r="D47" s="111"/>
      <c r="E47" s="111"/>
      <c r="F47" s="111"/>
      <c r="G47" s="111"/>
      <c r="H47" s="111"/>
    </row>
    <row r="48" spans="4:10" x14ac:dyDescent="0.25">
      <c r="D48" s="111"/>
      <c r="E48" s="111"/>
      <c r="F48" s="111"/>
      <c r="G48" s="111"/>
      <c r="H48" s="111"/>
    </row>
    <row r="49" spans="4:8" x14ac:dyDescent="0.25">
      <c r="D49" s="111"/>
      <c r="E49" s="111"/>
      <c r="F49" s="111"/>
      <c r="G49" s="111"/>
      <c r="H49" s="111"/>
    </row>
    <row r="50" spans="4:8" x14ac:dyDescent="0.25">
      <c r="D50" s="111"/>
      <c r="E50" s="111"/>
      <c r="F50" s="111"/>
      <c r="G50" s="111"/>
      <c r="H50" s="111"/>
    </row>
    <row r="51" spans="4:8" x14ac:dyDescent="0.25">
      <c r="D51" s="111"/>
      <c r="E51" s="111"/>
      <c r="F51" s="111"/>
      <c r="G51" s="111"/>
      <c r="H51" s="111"/>
    </row>
    <row r="52" spans="4:8" x14ac:dyDescent="0.25">
      <c r="D52" s="111"/>
      <c r="E52" s="111"/>
      <c r="F52" s="111"/>
      <c r="G52" s="111"/>
      <c r="H52" s="111"/>
    </row>
    <row r="53" spans="4:8" x14ac:dyDescent="0.25">
      <c r="D53" s="111"/>
      <c r="E53" s="111"/>
      <c r="F53" s="111"/>
      <c r="G53" s="111"/>
      <c r="H53" s="111"/>
    </row>
    <row r="54" spans="4:8" x14ac:dyDescent="0.25">
      <c r="D54" s="111"/>
      <c r="E54" s="111"/>
      <c r="F54" s="111"/>
      <c r="G54" s="111"/>
      <c r="H54" s="111"/>
    </row>
    <row r="55" spans="4:8" x14ac:dyDescent="0.25">
      <c r="D55" s="111"/>
      <c r="E55" s="111"/>
      <c r="F55" s="111"/>
      <c r="G55" s="111"/>
      <c r="H55" s="111"/>
    </row>
    <row r="56" spans="4:8" x14ac:dyDescent="0.25">
      <c r="D56" s="111"/>
      <c r="E56" s="111"/>
      <c r="F56" s="111"/>
      <c r="G56" s="111"/>
      <c r="H56" s="111"/>
    </row>
  </sheetData>
  <mergeCells count="4">
    <mergeCell ref="E4:E6"/>
    <mergeCell ref="F4:F6"/>
    <mergeCell ref="G4:G6"/>
    <mergeCell ref="H4:H6"/>
  </mergeCells>
  <conditionalFormatting sqref="D8:D13 D15:D34">
    <cfRule type="expression" dxfId="55" priority="3">
      <formula>IF(D8&lt;&gt;"", TRUE,FALSE)</formula>
    </cfRule>
  </conditionalFormatting>
  <conditionalFormatting sqref="E8:H13 E15:H34">
    <cfRule type="expression" dxfId="54" priority="1">
      <formula>IF(_xlfn.ISFORMULA(E8),TRUE,FALSE)</formula>
    </cfRule>
    <cfRule type="expression" dxfId="53" priority="2">
      <formula>IF(OR(E8="Ja", E8="Nein"),TRUE,FALSE)</formula>
    </cfRule>
  </conditionalFormatting>
  <dataValidations disablePrompts="1" count="1">
    <dataValidation type="list" allowBlank="1" showInputMessage="1" showErrorMessage="1" sqref="E7:H7">
      <formula1>listAntragsstellerArt</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AQ21"/>
  <sheetViews>
    <sheetView showGridLines="0" topLeftCell="U5" workbookViewId="0">
      <selection activeCell="AC8" sqref="AC8"/>
    </sheetView>
  </sheetViews>
  <sheetFormatPr baseColWidth="10" defaultColWidth="8.5703125" defaultRowHeight="15" x14ac:dyDescent="0.25"/>
  <cols>
    <col min="1" max="2" width="5.5703125" customWidth="1"/>
    <col min="3" max="3" width="30.5703125" customWidth="1"/>
    <col min="4" max="4" width="5.5703125" customWidth="1"/>
    <col min="5" max="5" width="30.5703125" customWidth="1"/>
    <col min="6" max="6" width="5.5703125" customWidth="1"/>
    <col min="7" max="7" width="30.5703125" customWidth="1"/>
    <col min="8" max="8" width="5.5703125" customWidth="1"/>
    <col min="9" max="9" width="30.5703125" customWidth="1"/>
    <col min="10" max="10" width="5.5703125" customWidth="1"/>
    <col min="11" max="11" width="30.5703125" customWidth="1"/>
    <col min="12" max="12" width="5.5703125" customWidth="1"/>
    <col min="13" max="13" width="30.5703125" customWidth="1"/>
    <col min="14" max="14" width="5.5703125" customWidth="1"/>
    <col min="15" max="15" width="30.5703125" customWidth="1"/>
    <col min="16" max="16" width="5.5703125" customWidth="1"/>
    <col min="17" max="17" width="30.5703125" customWidth="1"/>
    <col min="18" max="18" width="5.5703125" customWidth="1"/>
    <col min="19" max="19" width="30.5703125" customWidth="1"/>
    <col min="20" max="20" width="5.5703125" customWidth="1"/>
    <col min="21" max="21" width="30.5703125" customWidth="1"/>
    <col min="22" max="22" width="5.5703125" customWidth="1"/>
    <col min="23" max="23" width="30.5703125" customWidth="1"/>
    <col min="24" max="24" width="5.5703125" customWidth="1"/>
    <col min="25" max="25" width="26.42578125" customWidth="1"/>
    <col min="26" max="26" width="5.5703125" customWidth="1"/>
    <col min="27" max="27" width="30.5703125" customWidth="1"/>
    <col min="28" max="28" width="5.5703125" customWidth="1"/>
    <col min="29" max="29" width="27.5703125" customWidth="1"/>
    <col min="30" max="30" width="5.5703125" customWidth="1"/>
    <col min="31" max="31" width="30.5703125" customWidth="1"/>
    <col min="32" max="32" width="5.5703125" customWidth="1"/>
    <col min="33" max="33" width="30.5703125" customWidth="1"/>
    <col min="34" max="34" width="5.5703125" customWidth="1"/>
    <col min="35" max="35" width="30.5703125" customWidth="1"/>
    <col min="36" max="36" width="5.5703125" customWidth="1"/>
    <col min="37" max="37" width="30.5703125" customWidth="1"/>
    <col min="38" max="38" width="5.5703125" customWidth="1"/>
    <col min="39" max="39" width="30.5703125" customWidth="1"/>
    <col min="41" max="41" width="30.42578125" style="294" customWidth="1"/>
    <col min="42" max="42" width="8.5703125" style="298"/>
    <col min="43" max="43" width="30.42578125" style="298" customWidth="1"/>
  </cols>
  <sheetData>
    <row r="2" spans="2:43" ht="19.5" thickBot="1" x14ac:dyDescent="0.3">
      <c r="B2" s="40" t="s">
        <v>98</v>
      </c>
      <c r="C2" s="41"/>
      <c r="D2" s="41"/>
      <c r="E2" s="41"/>
      <c r="F2" s="41"/>
      <c r="G2" s="41"/>
      <c r="H2" s="42"/>
      <c r="I2" s="43"/>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row>
    <row r="3" spans="2:43" x14ac:dyDescent="0.25">
      <c r="M3" s="683" t="s">
        <v>281</v>
      </c>
      <c r="N3" s="683"/>
      <c r="O3" s="683"/>
    </row>
    <row r="4" spans="2:43" ht="30" x14ac:dyDescent="0.25">
      <c r="C4" s="7" t="s">
        <v>7</v>
      </c>
      <c r="E4" s="7" t="s">
        <v>166</v>
      </c>
      <c r="G4" s="7" t="s">
        <v>6</v>
      </c>
      <c r="I4" s="6" t="s">
        <v>97</v>
      </c>
      <c r="K4" s="7" t="s">
        <v>42</v>
      </c>
      <c r="M4" s="7" t="s">
        <v>280</v>
      </c>
      <c r="O4" s="7" t="s">
        <v>282</v>
      </c>
      <c r="Q4" s="1" t="s">
        <v>234</v>
      </c>
      <c r="S4" s="1" t="s">
        <v>266</v>
      </c>
      <c r="U4" s="1" t="s">
        <v>434</v>
      </c>
      <c r="W4" s="1" t="s">
        <v>12</v>
      </c>
      <c r="Y4" s="7" t="s">
        <v>32</v>
      </c>
      <c r="AA4" s="7" t="s">
        <v>33</v>
      </c>
      <c r="AC4" s="7" t="s">
        <v>34</v>
      </c>
      <c r="AE4" s="7" t="s">
        <v>35</v>
      </c>
      <c r="AG4" s="7" t="s">
        <v>349</v>
      </c>
      <c r="AI4" s="7" t="s">
        <v>206</v>
      </c>
      <c r="AJ4" s="7"/>
      <c r="AK4" s="7" t="s">
        <v>207</v>
      </c>
      <c r="AM4" s="7" t="s">
        <v>99</v>
      </c>
      <c r="AO4" s="7" t="s">
        <v>164</v>
      </c>
      <c r="AQ4" s="7" t="s">
        <v>461</v>
      </c>
    </row>
    <row r="5" spans="2:43" ht="15" customHeight="1" x14ac:dyDescent="0.25">
      <c r="C5" s="6" t="s">
        <v>0</v>
      </c>
      <c r="E5" s="6" t="s">
        <v>0</v>
      </c>
      <c r="G5" s="80" t="s">
        <v>0</v>
      </c>
      <c r="I5" s="6" t="s">
        <v>0</v>
      </c>
      <c r="K5" s="3" t="s">
        <v>0</v>
      </c>
      <c r="M5" s="3" t="s">
        <v>0</v>
      </c>
      <c r="O5" s="3" t="s">
        <v>0</v>
      </c>
      <c r="Q5" t="s">
        <v>0</v>
      </c>
      <c r="S5" t="s">
        <v>0</v>
      </c>
      <c r="U5" t="s">
        <v>0</v>
      </c>
      <c r="W5" s="2" t="s">
        <v>13</v>
      </c>
      <c r="Y5" s="6" t="s">
        <v>0</v>
      </c>
      <c r="AA5" s="6" t="s">
        <v>0</v>
      </c>
      <c r="AC5" s="6" t="s">
        <v>0</v>
      </c>
      <c r="AE5" t="s">
        <v>0</v>
      </c>
      <c r="AG5" t="s">
        <v>0</v>
      </c>
      <c r="AI5" s="6" t="s">
        <v>0</v>
      </c>
      <c r="AJ5" s="6"/>
      <c r="AK5" s="6" t="s">
        <v>0</v>
      </c>
      <c r="AM5" s="6" t="s">
        <v>0</v>
      </c>
      <c r="AO5" s="6" t="s">
        <v>0</v>
      </c>
      <c r="AQ5" s="6" t="s">
        <v>0</v>
      </c>
    </row>
    <row r="6" spans="2:43" ht="60" customHeight="1" x14ac:dyDescent="0.25">
      <c r="C6" s="6" t="s">
        <v>220</v>
      </c>
      <c r="E6" s="6" t="s">
        <v>197</v>
      </c>
      <c r="G6" s="82" t="s">
        <v>134</v>
      </c>
      <c r="I6" s="6" t="s">
        <v>1</v>
      </c>
      <c r="K6" s="80" t="s">
        <v>192</v>
      </c>
      <c r="M6" s="82" t="s">
        <v>283</v>
      </c>
      <c r="O6" s="82" t="s">
        <v>273</v>
      </c>
      <c r="Q6" t="s">
        <v>319</v>
      </c>
      <c r="S6" t="s">
        <v>319</v>
      </c>
      <c r="U6" t="s">
        <v>319</v>
      </c>
      <c r="W6" s="2" t="s">
        <v>14</v>
      </c>
      <c r="Y6" s="6" t="s">
        <v>28</v>
      </c>
      <c r="AA6" s="6" t="s">
        <v>27</v>
      </c>
      <c r="AC6" s="6" t="s">
        <v>217</v>
      </c>
      <c r="AE6" t="s">
        <v>36</v>
      </c>
      <c r="AG6" t="s">
        <v>443</v>
      </c>
      <c r="AI6" s="82" t="s">
        <v>145</v>
      </c>
      <c r="AJ6" s="82"/>
      <c r="AK6" s="82" t="s">
        <v>211</v>
      </c>
      <c r="AM6" s="6" t="s">
        <v>27</v>
      </c>
      <c r="AO6" s="94" t="s">
        <v>18</v>
      </c>
      <c r="AQ6" s="94" t="s">
        <v>462</v>
      </c>
    </row>
    <row r="7" spans="2:43" ht="90" x14ac:dyDescent="0.25">
      <c r="C7" s="6" t="s">
        <v>197</v>
      </c>
      <c r="E7" s="6" t="s">
        <v>198</v>
      </c>
      <c r="G7" s="82" t="s">
        <v>135</v>
      </c>
      <c r="I7" s="6" t="s">
        <v>2</v>
      </c>
      <c r="K7" s="80" t="s">
        <v>157</v>
      </c>
      <c r="M7" s="82" t="s">
        <v>273</v>
      </c>
      <c r="O7" s="82" t="s">
        <v>274</v>
      </c>
      <c r="S7" t="s">
        <v>10</v>
      </c>
      <c r="U7" t="s">
        <v>10</v>
      </c>
      <c r="W7" s="2" t="s">
        <v>15</v>
      </c>
      <c r="Y7" s="6" t="s">
        <v>26</v>
      </c>
      <c r="AA7" s="6" t="s">
        <v>25</v>
      </c>
      <c r="AC7" s="6" t="s">
        <v>23</v>
      </c>
      <c r="AE7" t="s">
        <v>40</v>
      </c>
      <c r="AG7" t="s">
        <v>350</v>
      </c>
      <c r="AI7" s="82" t="s">
        <v>477</v>
      </c>
      <c r="AJ7" s="82"/>
      <c r="AK7" s="82" t="s">
        <v>451</v>
      </c>
      <c r="AO7" s="95" t="s">
        <v>78</v>
      </c>
      <c r="AQ7" s="95" t="s">
        <v>463</v>
      </c>
    </row>
    <row r="8" spans="2:43" ht="90" x14ac:dyDescent="0.25">
      <c r="C8" s="6" t="s">
        <v>198</v>
      </c>
      <c r="G8" s="82" t="s">
        <v>5</v>
      </c>
      <c r="K8" s="80" t="s">
        <v>194</v>
      </c>
      <c r="M8" s="82" t="s">
        <v>274</v>
      </c>
      <c r="O8" s="82" t="s">
        <v>424</v>
      </c>
      <c r="Q8" s="79"/>
      <c r="U8" t="s">
        <v>435</v>
      </c>
      <c r="W8" s="2" t="s">
        <v>16</v>
      </c>
      <c r="Y8" s="6" t="s">
        <v>24</v>
      </c>
      <c r="AC8" s="6" t="s">
        <v>496</v>
      </c>
      <c r="AE8" t="s">
        <v>37</v>
      </c>
      <c r="AG8" t="s">
        <v>351</v>
      </c>
      <c r="AI8" s="82" t="s">
        <v>478</v>
      </c>
      <c r="AJ8" s="82"/>
      <c r="AK8" s="82" t="s">
        <v>209</v>
      </c>
      <c r="AO8" s="95" t="s">
        <v>77</v>
      </c>
      <c r="AQ8" s="94" t="s">
        <v>464</v>
      </c>
    </row>
    <row r="9" spans="2:43" ht="75" x14ac:dyDescent="0.25">
      <c r="C9" s="229" t="s">
        <v>421</v>
      </c>
      <c r="G9" s="82" t="s">
        <v>136</v>
      </c>
      <c r="K9" s="80" t="s">
        <v>193</v>
      </c>
      <c r="M9" s="82" t="s">
        <v>275</v>
      </c>
      <c r="O9" s="82" t="s">
        <v>276</v>
      </c>
      <c r="Q9" s="79"/>
      <c r="S9" s="79"/>
      <c r="U9" s="79"/>
      <c r="W9" s="2" t="s">
        <v>17</v>
      </c>
      <c r="AE9" t="s">
        <v>38</v>
      </c>
      <c r="AG9" t="s">
        <v>352</v>
      </c>
      <c r="AI9" s="82" t="s">
        <v>479</v>
      </c>
      <c r="AJ9" s="82"/>
      <c r="AK9" s="82" t="s">
        <v>452</v>
      </c>
      <c r="AM9" s="81"/>
      <c r="AQ9" s="94" t="s">
        <v>465</v>
      </c>
    </row>
    <row r="10" spans="2:43" ht="90" x14ac:dyDescent="0.25">
      <c r="G10" s="62" t="s">
        <v>137</v>
      </c>
      <c r="K10" s="80" t="s">
        <v>146</v>
      </c>
      <c r="M10" s="82" t="s">
        <v>276</v>
      </c>
      <c r="O10" s="82" t="s">
        <v>277</v>
      </c>
      <c r="Q10" s="79"/>
      <c r="S10" s="79"/>
      <c r="U10" s="79"/>
      <c r="AE10" t="s">
        <v>39</v>
      </c>
      <c r="AG10" t="s">
        <v>353</v>
      </c>
      <c r="AI10" s="82" t="s">
        <v>480</v>
      </c>
      <c r="AJ10" s="82"/>
      <c r="AK10" s="82" t="s">
        <v>210</v>
      </c>
      <c r="AM10" s="81"/>
      <c r="AQ10" s="94" t="s">
        <v>466</v>
      </c>
    </row>
    <row r="11" spans="2:43" ht="60" x14ac:dyDescent="0.25">
      <c r="G11" s="62" t="s">
        <v>138</v>
      </c>
      <c r="M11" s="82" t="s">
        <v>277</v>
      </c>
      <c r="O11" s="82" t="s">
        <v>278</v>
      </c>
      <c r="Q11" s="79"/>
      <c r="S11" s="79"/>
      <c r="U11" s="79"/>
      <c r="AG11" t="s">
        <v>354</v>
      </c>
      <c r="AI11" s="82"/>
      <c r="AJ11" s="82"/>
      <c r="AK11" s="82" t="s">
        <v>208</v>
      </c>
      <c r="AM11" s="81"/>
      <c r="AQ11" s="94" t="s">
        <v>467</v>
      </c>
    </row>
    <row r="12" spans="2:43" x14ac:dyDescent="0.25">
      <c r="G12" s="62" t="s">
        <v>3</v>
      </c>
      <c r="M12" s="82" t="s">
        <v>278</v>
      </c>
      <c r="O12" s="82" t="s">
        <v>279</v>
      </c>
      <c r="Q12" s="79"/>
      <c r="S12" s="79"/>
      <c r="U12" s="79"/>
      <c r="AG12" t="s">
        <v>355</v>
      </c>
      <c r="AM12" s="81"/>
      <c r="AQ12" s="94" t="s">
        <v>468</v>
      </c>
    </row>
    <row r="13" spans="2:43" x14ac:dyDescent="0.25">
      <c r="G13" s="62" t="s">
        <v>139</v>
      </c>
      <c r="M13" s="82" t="s">
        <v>279</v>
      </c>
      <c r="O13" s="3" t="s">
        <v>387</v>
      </c>
      <c r="S13" s="79"/>
      <c r="U13" s="79"/>
      <c r="AG13" t="s">
        <v>356</v>
      </c>
      <c r="AM13" s="81"/>
      <c r="AQ13" s="94" t="s">
        <v>469</v>
      </c>
    </row>
    <row r="14" spans="2:43" x14ac:dyDescent="0.25">
      <c r="G14" s="62" t="s">
        <v>140</v>
      </c>
      <c r="M14" s="3" t="s">
        <v>387</v>
      </c>
      <c r="AG14" t="s">
        <v>357</v>
      </c>
      <c r="AQ14" s="94" t="s">
        <v>470</v>
      </c>
    </row>
    <row r="15" spans="2:43" ht="30" x14ac:dyDescent="0.25">
      <c r="G15" s="62" t="s">
        <v>141</v>
      </c>
      <c r="AG15" t="s">
        <v>442</v>
      </c>
      <c r="AQ15" s="94" t="s">
        <v>471</v>
      </c>
    </row>
    <row r="16" spans="2:43" x14ac:dyDescent="0.25">
      <c r="G16" s="62" t="s">
        <v>4</v>
      </c>
      <c r="AG16" t="s">
        <v>358</v>
      </c>
      <c r="AQ16" s="94" t="s">
        <v>472</v>
      </c>
    </row>
    <row r="17" spans="7:33" ht="30" x14ac:dyDescent="0.25">
      <c r="G17" s="62" t="s">
        <v>450</v>
      </c>
      <c r="AG17" t="s">
        <v>359</v>
      </c>
    </row>
    <row r="18" spans="7:33" ht="30" x14ac:dyDescent="0.25">
      <c r="G18" s="62" t="s">
        <v>142</v>
      </c>
      <c r="AG18" t="s">
        <v>360</v>
      </c>
    </row>
    <row r="19" spans="7:33" ht="30" x14ac:dyDescent="0.25">
      <c r="G19" s="62" t="s">
        <v>143</v>
      </c>
      <c r="AG19" t="s">
        <v>361</v>
      </c>
    </row>
    <row r="20" spans="7:33" x14ac:dyDescent="0.25">
      <c r="G20" s="62" t="s">
        <v>144</v>
      </c>
      <c r="AG20" t="s">
        <v>362</v>
      </c>
    </row>
    <row r="21" spans="7:33" x14ac:dyDescent="0.25">
      <c r="AG21" t="s">
        <v>363</v>
      </c>
    </row>
  </sheetData>
  <mergeCells count="1">
    <mergeCell ref="M3:O3"/>
  </mergeCells>
  <pageMargins left="0.7" right="0.7" top="0.75" bottom="0.75" header="0.3" footer="0.3"/>
  <pageSetup orientation="portrait"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292</vt:i4>
      </vt:variant>
    </vt:vector>
  </HeadingPairs>
  <TitlesOfParts>
    <vt:vector size="301" baseType="lpstr">
      <vt:lpstr>ANLEITUNG</vt:lpstr>
      <vt:lpstr>A | Basisdaten</vt:lpstr>
      <vt:lpstr>B | Maßnahmenplan</vt:lpstr>
      <vt:lpstr>C | Zeitplan</vt:lpstr>
      <vt:lpstr>D | Ressourcenplan</vt:lpstr>
      <vt:lpstr>E | Bestätigungen</vt:lpstr>
      <vt:lpstr>F | Anlagen</vt:lpstr>
      <vt:lpstr>Anlagen-Matrix</vt:lpstr>
      <vt:lpstr>Auswahl</vt:lpstr>
      <vt:lpstr>'Anlagen-Matrix'!_ftn1</vt:lpstr>
      <vt:lpstr>'Anlagen-Matrix'!_ftn2</vt:lpstr>
      <vt:lpstr>'Anlagen-Matrix'!_ftn3</vt:lpstr>
      <vt:lpstr>'Anlagen-Matrix'!_ftn4</vt:lpstr>
      <vt:lpstr>'Anlagen-Matrix'!_ftn5</vt:lpstr>
      <vt:lpstr>'Anlagen-Matrix'!_ftn7</vt:lpstr>
      <vt:lpstr>'Anlagen-Matrix'!_ftn8</vt:lpstr>
      <vt:lpstr>'Anlagen-Matrix'!_ftn9</vt:lpstr>
      <vt:lpstr>'Anlagen-Matrix'!_ftnref1</vt:lpstr>
      <vt:lpstr>'Anlagen-Matrix'!_ftnref4</vt:lpstr>
      <vt:lpstr>'Anlagen-Matrix'!_ftnref7</vt:lpstr>
      <vt:lpstr>'A | Basisdaten'!Druckbereich</vt:lpstr>
      <vt:lpstr>ANLEITUNG!Druckbereich</vt:lpstr>
      <vt:lpstr>'B | Maßnahmenplan'!Druckbereich</vt:lpstr>
      <vt:lpstr>'C | Zeitplan'!Druckbereich</vt:lpstr>
      <vt:lpstr>'D | Ressourcenplan'!Druckbereich</vt:lpstr>
      <vt:lpstr>'E | Bestätigungen'!Druckbereich</vt:lpstr>
      <vt:lpstr>'F | Anlagen'!Druckbereich</vt:lpstr>
      <vt:lpstr>'A | Basisdaten'!Drucktitel</vt:lpstr>
      <vt:lpstr>'B | Maßnahmenplan'!Drucktitel</vt:lpstr>
      <vt:lpstr>'C | Zeitplan'!Drucktitel</vt:lpstr>
      <vt:lpstr>'D | Ressourcenplan'!Drucktitel</vt:lpstr>
      <vt:lpstr>'E | Bestätigungen'!Drucktitel</vt:lpstr>
      <vt:lpstr>'F | Anlagen'!Drucktitel</vt:lpstr>
      <vt:lpstr>EingabeZelleXYZ</vt:lpstr>
      <vt:lpstr>feldAnlagenKommentare</vt:lpstr>
      <vt:lpstr>feldAnmerkungenÖffentlichkeitsarbeit</vt:lpstr>
      <vt:lpstr>feldAnzahlEinrichtungen</vt:lpstr>
      <vt:lpstr>feldAnzahlGebäude</vt:lpstr>
      <vt:lpstr>feldAnzahlPersonenDauerhaft</vt:lpstr>
      <vt:lpstr>feldAnzahlPersonenDauerhaftProfitieren</vt:lpstr>
      <vt:lpstr>feldAnzahlPersonenMitarbeiter</vt:lpstr>
      <vt:lpstr>feldAnzahlPersonenMitarbeiterProfitieren</vt:lpstr>
      <vt:lpstr>feldAnzahlPersonenTemporär</vt:lpstr>
      <vt:lpstr>feldAnzahlPersonenTemporärProfitieren</vt:lpstr>
      <vt:lpstr>feldAP1Beginn</vt:lpstr>
      <vt:lpstr>feldAP1Ende</vt:lpstr>
      <vt:lpstr>feldAP2Beginn</vt:lpstr>
      <vt:lpstr>feldAP2Ende</vt:lpstr>
      <vt:lpstr>feldAP3Beginn</vt:lpstr>
      <vt:lpstr>feldAP3Ende</vt:lpstr>
      <vt:lpstr>feldAP4Beginn</vt:lpstr>
      <vt:lpstr>feldAP4Ende</vt:lpstr>
      <vt:lpstr>feldAP5Beginn</vt:lpstr>
      <vt:lpstr>feldAP5Ende</vt:lpstr>
      <vt:lpstr>feldAP6Beginn</vt:lpstr>
      <vt:lpstr>feldAP6Ende</vt:lpstr>
      <vt:lpstr>feldAP7Beginn</vt:lpstr>
      <vt:lpstr>feldAP7Ende</vt:lpstr>
      <vt:lpstr>feldArtEinrichtung</vt:lpstr>
      <vt:lpstr>feldAußenfläche</vt:lpstr>
      <vt:lpstr>feldBauantragVor2007</vt:lpstr>
      <vt:lpstr>feldBaujahr</vt:lpstr>
      <vt:lpstr>feldBeantragteMittel</vt:lpstr>
      <vt:lpstr>feldBegründungFörderquote</vt:lpstr>
      <vt:lpstr>feldBestätigungenAdministration</vt:lpstr>
      <vt:lpstr>feldBestätigungenBeihilfrecht</vt:lpstr>
      <vt:lpstr>feldBestätigungenEigenmittel</vt:lpstr>
      <vt:lpstr>feldBestätigungenEigentumsverhältnisse</vt:lpstr>
      <vt:lpstr>feldBestätigungenExcelPDFAbgleich</vt:lpstr>
      <vt:lpstr>feldBestätigungenFördermittelEU</vt:lpstr>
      <vt:lpstr>feldBestätigungenInsolvenz</vt:lpstr>
      <vt:lpstr>feldBestätigungenLaufzeitMietvertrag</vt:lpstr>
      <vt:lpstr>feldBestätigungenMaßnahmenBaugenehmigung</vt:lpstr>
      <vt:lpstr>feldBestätigungenMaßnahmenFolgekostenberechnung</vt:lpstr>
      <vt:lpstr>feldBestätigungenMaßnahmenFreiwillig</vt:lpstr>
      <vt:lpstr>feldBestätigungenMaßnahmenNichtBegonnen</vt:lpstr>
      <vt:lpstr>feldBestätigungenMaßnahmenVergabe</vt:lpstr>
      <vt:lpstr>feldBestätigungenMaßnahmenVergabe2</vt:lpstr>
      <vt:lpstr>feldBestätigungenMaßnahmenVoraussetzungen</vt:lpstr>
      <vt:lpstr>feldBestätigungenRechtlichSelbstständig</vt:lpstr>
      <vt:lpstr>feldBestätigungenZwischenstaatlichDienstleitung</vt:lpstr>
      <vt:lpstr>feldBestätigungenZwischenstaatlichGeographie</vt:lpstr>
      <vt:lpstr>feldBestätigungenZwischenstaatlichInvestitionen</vt:lpstr>
      <vt:lpstr>feldBetroffenheitKlimawandel</vt:lpstr>
      <vt:lpstr>feldBlattVollständigA</vt:lpstr>
      <vt:lpstr>feldBlattVollständigB</vt:lpstr>
      <vt:lpstr>feldBlattVollständigC</vt:lpstr>
      <vt:lpstr>feldBlattVollständigD</vt:lpstr>
      <vt:lpstr>feldBlattVollständigE</vt:lpstr>
      <vt:lpstr>feldBlattVollständigF</vt:lpstr>
      <vt:lpstr>feldBundesland</vt:lpstr>
      <vt:lpstr>feldDauer</vt:lpstr>
      <vt:lpstr>feldEigenmittel</vt:lpstr>
      <vt:lpstr>feldErläuterungProjektlaufzeit</vt:lpstr>
      <vt:lpstr>feldErreichbareEinrichtungen</vt:lpstr>
      <vt:lpstr>feldFinanzschwach</vt:lpstr>
      <vt:lpstr>feldFlächenanteilAußenGrau</vt:lpstr>
      <vt:lpstr>feldFlächenanteilAußenNatur</vt:lpstr>
      <vt:lpstr>feldFlächenanteilGebäudeGrau</vt:lpstr>
      <vt:lpstr>feldFlächenanteilGebäudeNatur</vt:lpstr>
      <vt:lpstr>feldFörderquote</vt:lpstr>
      <vt:lpstr>feldFörderschwerpunkt</vt:lpstr>
      <vt:lpstr>feldGeographischeAusbreitung</vt:lpstr>
      <vt:lpstr>feldGesamtausgabenMaßnahmenplanung</vt:lpstr>
      <vt:lpstr>feldGesamtausgabenÖffentlichkeitsarbeit</vt:lpstr>
      <vt:lpstr>feldGesamtmittel</vt:lpstr>
      <vt:lpstr>feldGrundlageMaßnahme</vt:lpstr>
      <vt:lpstr>feldGrundstücksgröße</vt:lpstr>
      <vt:lpstr>feldHausnummer</vt:lpstr>
      <vt:lpstr>feldKlimaanpassungAusganssituation</vt:lpstr>
      <vt:lpstr>feldKlimaanpassungZielwert</vt:lpstr>
      <vt:lpstr>feldKlimafolgeHitze</vt:lpstr>
      <vt:lpstr>feldKlimafolgeStarkregen</vt:lpstr>
      <vt:lpstr>feldKlimafolgeStarkwind</vt:lpstr>
      <vt:lpstr>feldKlimafolgeTrockenheit</vt:lpstr>
      <vt:lpstr>feldKlimafolgeÜberschwemmung</vt:lpstr>
      <vt:lpstr>feldKurzbeschreibungMaßnahmenpaket</vt:lpstr>
      <vt:lpstr>feldKurzvorstellung</vt:lpstr>
      <vt:lpstr>feldMaßnahmeAußenGrauAnzahl1</vt:lpstr>
      <vt:lpstr>feldMaßnahmeAußenGrauAnzahl2</vt:lpstr>
      <vt:lpstr>feldMaßnahmeAußenGrauAnzahl3</vt:lpstr>
      <vt:lpstr>feldMaßnahmeAußenGrauAnzahl4</vt:lpstr>
      <vt:lpstr>feldMaßnahmeAußenGrauAußenfläche1</vt:lpstr>
      <vt:lpstr>feldMaßnahmeAußenGrauAußenfläche2</vt:lpstr>
      <vt:lpstr>feldMaßnahmeAußenGrauAußenfläche3</vt:lpstr>
      <vt:lpstr>feldMaßnahmeAußenGrauAußenfläche4</vt:lpstr>
      <vt:lpstr>feldMaßnahmeAußenGrauGeplant1</vt:lpstr>
      <vt:lpstr>feldMaßnahmeAußenGrauGeplant2</vt:lpstr>
      <vt:lpstr>feldMaßnahmeAußenGrauGeplant3</vt:lpstr>
      <vt:lpstr>feldMaßnahmeAußenGrauGeplant4</vt:lpstr>
      <vt:lpstr>feldMaßnahmeAußenNaturAnzahl1</vt:lpstr>
      <vt:lpstr>feldMaßnahmeAußenNaturAnzahl2</vt:lpstr>
      <vt:lpstr>feldMaßnahmeAußenNaturAnzahl3</vt:lpstr>
      <vt:lpstr>feldMaßnahmeAußenNaturAnzahl4</vt:lpstr>
      <vt:lpstr>feldMaßnahmeAußenNaturAußenfläche1</vt:lpstr>
      <vt:lpstr>feldMaßnahmeAußenNaturAußenfläche2</vt:lpstr>
      <vt:lpstr>feldMaßnahmeAußenNaturAußenfläche3</vt:lpstr>
      <vt:lpstr>feldMaßnahmeAußenNaturAußenfläche4</vt:lpstr>
      <vt:lpstr>feldMaßnahmeAußenNaturGeplant1</vt:lpstr>
      <vt:lpstr>feldMaßnahmeAußenNaturGeplant2</vt:lpstr>
      <vt:lpstr>feldMaßnahmeAußenNaturGeplant3</vt:lpstr>
      <vt:lpstr>feldMaßnahmeAußenNaturGeplant4</vt:lpstr>
      <vt:lpstr>feldMaßnahmeAußenWeitereAnzahl1</vt:lpstr>
      <vt:lpstr>feldMaßnahmeAußenWeitereAnzahl2</vt:lpstr>
      <vt:lpstr>feldMaßnahmeAußenWeitereAnzahl3</vt:lpstr>
      <vt:lpstr>feldMaßnahmeAußenWeitereArt1</vt:lpstr>
      <vt:lpstr>feldMaßnahmeAußenWeitereArt2</vt:lpstr>
      <vt:lpstr>feldMaßnahmeAußenWeitereArt3</vt:lpstr>
      <vt:lpstr>feldMaßnahmeAußenWeitereAußenfläche1</vt:lpstr>
      <vt:lpstr>feldMaßnahmeAußenWeitereAußenfläche2</vt:lpstr>
      <vt:lpstr>feldMaßnahmeAußenWeitereAußenfläche3</vt:lpstr>
      <vt:lpstr>feldMaßnahmeAußenWeitereTyp1</vt:lpstr>
      <vt:lpstr>feldMaßnahmeAußenWeitereTyp2</vt:lpstr>
      <vt:lpstr>feldMaßnahmeAußenWeitereTyp3</vt:lpstr>
      <vt:lpstr>feldMaßnahmeGebäudeGrauAnzahl1</vt:lpstr>
      <vt:lpstr>feldMaßnahmeGebäudeGrauAnzahl2</vt:lpstr>
      <vt:lpstr>feldMaßnahmeGebäudeGrauAnzahl3</vt:lpstr>
      <vt:lpstr>feldMaßnahmeGebäudeGrauAnzahl4</vt:lpstr>
      <vt:lpstr>feldMaßnahmeGebäudeGrauAnzahl5</vt:lpstr>
      <vt:lpstr>feldMaßnahmeGebäudeGrauAnzahl6</vt:lpstr>
      <vt:lpstr>feldMaßnahmeGebäudeGrauAnzahl7</vt:lpstr>
      <vt:lpstr>feldMaßnahmeGebäudeGrauAnzahl8</vt:lpstr>
      <vt:lpstr>feldMaßnahmeGebäudeGrauAnzahl9</vt:lpstr>
      <vt:lpstr>feldMaßnahmeGebäudeGrauGeplant1</vt:lpstr>
      <vt:lpstr>feldMaßnahmeGebäudeGrauGeplant2</vt:lpstr>
      <vt:lpstr>feldMaßnahmeGebäudeGrauGeplant3</vt:lpstr>
      <vt:lpstr>feldMaßnahmeGebäudeGrauGeplant4</vt:lpstr>
      <vt:lpstr>feldMaßnahmeGebäudeGrauGeplant5</vt:lpstr>
      <vt:lpstr>feldMaßnahmeGebäudeGrauGeplant6</vt:lpstr>
      <vt:lpstr>feldMaßnahmeGebäudeGrauGeplant7</vt:lpstr>
      <vt:lpstr>feldMaßnahmeGebäudeGrauGeplant8</vt:lpstr>
      <vt:lpstr>feldMaßnahmeGebäudeGrauGeplant9</vt:lpstr>
      <vt:lpstr>feldMaßnahmeGebäudeGrauRaumfläche1</vt:lpstr>
      <vt:lpstr>feldMaßnahmeGebäudeGrauRaumfläche2</vt:lpstr>
      <vt:lpstr>feldMaßnahmeGebäudeGrauRaumfläche3</vt:lpstr>
      <vt:lpstr>feldMaßnahmeGebäudeGrauRaumfläche4</vt:lpstr>
      <vt:lpstr>feldMaßnahmeGebäudeGrauRaumfläche5</vt:lpstr>
      <vt:lpstr>feldMaßnahmeGebäudeGrauRaumfläche6</vt:lpstr>
      <vt:lpstr>feldMaßnahmeGebäudeGrauRaumfläche7</vt:lpstr>
      <vt:lpstr>feldMaßnahmeGebäudeGrauRaumfläche8</vt:lpstr>
      <vt:lpstr>feldMaßnahmeGebäudeGrauRaumfläche9</vt:lpstr>
      <vt:lpstr>feldMaßnahmeGebäudeNaturAnzahl1</vt:lpstr>
      <vt:lpstr>feldMaßnahmeGebäudeNaturAnzahl2</vt:lpstr>
      <vt:lpstr>feldMaßnahmeGebäudeNaturAnzahl3</vt:lpstr>
      <vt:lpstr>feldMaßnahmeGebäudeNaturGeplant1</vt:lpstr>
      <vt:lpstr>feldMaßnahmeGebäudeNaturGeplant2</vt:lpstr>
      <vt:lpstr>feldMaßnahmeGebäudeNaturGeplant3</vt:lpstr>
      <vt:lpstr>feldMaßnahmeGebäudeNaturRaumfläche1</vt:lpstr>
      <vt:lpstr>feldMaßnahmeGebäudeNaturRaumfläche2</vt:lpstr>
      <vt:lpstr>feldMaßnahmeGebäudeNaturRaumfläche3</vt:lpstr>
      <vt:lpstr>feldMaßnahmeGebäudeWeitereAnzahl1</vt:lpstr>
      <vt:lpstr>feldMaßnahmeGebäudeWeitereAnzahl2</vt:lpstr>
      <vt:lpstr>feldMaßnahmeGebäudeWeitereAnzahl3</vt:lpstr>
      <vt:lpstr>feldMaßnahmeGebäudeWeitereArt1</vt:lpstr>
      <vt:lpstr>feldMaßnahmeGebäudeWeitereArt2</vt:lpstr>
      <vt:lpstr>feldMaßnahmeGebäudeWeitereArt3</vt:lpstr>
      <vt:lpstr>feldMaßnahmeGebäudeWeitereRaumfläche1</vt:lpstr>
      <vt:lpstr>feldMaßnahmeGebäudeWeitereRaumfläche2</vt:lpstr>
      <vt:lpstr>feldMaßnahmeGebäudeWeitereRaumfläche3</vt:lpstr>
      <vt:lpstr>feldMaßnahmeGebäudeWeitereTyp1</vt:lpstr>
      <vt:lpstr>feldMaßnahmeGebäudeWeitereTyp2</vt:lpstr>
      <vt:lpstr>feldMaßnahmeGebäudeWeitereTyp3</vt:lpstr>
      <vt:lpstr>feldMaßnahmenAußen</vt:lpstr>
      <vt:lpstr>feldMaßnahmenGebäude</vt:lpstr>
      <vt:lpstr>feldMaßnahmenGesamtAnzahl</vt:lpstr>
      <vt:lpstr>feldMaßnahmeNichtInvestivGeplant</vt:lpstr>
      <vt:lpstr>feldMaßnahmenNichtInvestiv</vt:lpstr>
      <vt:lpstr>feldNameAntragsstellende</vt:lpstr>
      <vt:lpstr>feldNameEinrichtung</vt:lpstr>
      <vt:lpstr>feldNetzwerkAnzahlEinrichtungen1</vt:lpstr>
      <vt:lpstr>feldNetzwerkAnzahlEinrichtungen2</vt:lpstr>
      <vt:lpstr>feldNetzwerkAnzahlEinrichtungen3</vt:lpstr>
      <vt:lpstr>feldNetzwerkAnzahlEinrichtungen4</vt:lpstr>
      <vt:lpstr>feldNetzwerkAnzahlEinrichtungen5</vt:lpstr>
      <vt:lpstr>feldNetzwerkart1</vt:lpstr>
      <vt:lpstr>feldNetzwerkart2</vt:lpstr>
      <vt:lpstr>feldNetzwerkart3</vt:lpstr>
      <vt:lpstr>feldNetzwerkart4</vt:lpstr>
      <vt:lpstr>feldNetzwerkart5</vt:lpstr>
      <vt:lpstr>feldNetzwerkartWohlfahrtsverband1</vt:lpstr>
      <vt:lpstr>feldNetzwerkartWohlfahrtsverband2</vt:lpstr>
      <vt:lpstr>feldNetzwerkartWohlfahrtsverband3</vt:lpstr>
      <vt:lpstr>feldNetzwerkartWohlfahrtsverband4</vt:lpstr>
      <vt:lpstr>feldNetzwerkartWohlfahrtsverband5</vt:lpstr>
      <vt:lpstr>feldNetzwerkName1</vt:lpstr>
      <vt:lpstr>feldNetzwerkName2</vt:lpstr>
      <vt:lpstr>feldNetzwerkName3</vt:lpstr>
      <vt:lpstr>feldNetzwerkName4</vt:lpstr>
      <vt:lpstr>feldNetzwerkName5</vt:lpstr>
      <vt:lpstr>feldNetzwerkVerbreitung1</vt:lpstr>
      <vt:lpstr>feldNetzwerkVerbreitung2</vt:lpstr>
      <vt:lpstr>feldNetzwerkVerbreitung3</vt:lpstr>
      <vt:lpstr>feldNetzwerkVerbreitung4</vt:lpstr>
      <vt:lpstr>feldNetzwerkVerbreitung5</vt:lpstr>
      <vt:lpstr>feldNetzwerkVerbreitungskanäle1</vt:lpstr>
      <vt:lpstr>feldNetzwerkVerbreitungskanäle2</vt:lpstr>
      <vt:lpstr>feldNetzwerkVerbreitungskanäle3</vt:lpstr>
      <vt:lpstr>feldNetzwerkVerbreitungskanäle4</vt:lpstr>
      <vt:lpstr>feldNetzwerkVerbreitungskanäle5</vt:lpstr>
      <vt:lpstr>feldNutzflächeGesamt</vt:lpstr>
      <vt:lpstr>feldOnlineKennung</vt:lpstr>
      <vt:lpstr>feldPflichtanlage1Bestätigung</vt:lpstr>
      <vt:lpstr>feldPflichtanlage1Titel</vt:lpstr>
      <vt:lpstr>feldPflichtanlage2Bestätigung</vt:lpstr>
      <vt:lpstr>feldPflichtanlage2Titel</vt:lpstr>
      <vt:lpstr>feldPflichtanlage3Bestätigung</vt:lpstr>
      <vt:lpstr>feldPflichtanlage3Titel</vt:lpstr>
      <vt:lpstr>feldPflichtanlage4Bestätigung</vt:lpstr>
      <vt:lpstr>feldPflichtanlage4Titel</vt:lpstr>
      <vt:lpstr>feldPflichtanlage5Bestätigung</vt:lpstr>
      <vt:lpstr>feldPflichtanlage5Titel</vt:lpstr>
      <vt:lpstr>feldPflichtanlage6Bestätigung</vt:lpstr>
      <vt:lpstr>feldPflichtanlage6Titel</vt:lpstr>
      <vt:lpstr>feldPLZ</vt:lpstr>
      <vt:lpstr>feldProfiDienstreisen</vt:lpstr>
      <vt:lpstr>feldProfiSachausgaben</vt:lpstr>
      <vt:lpstr>feldProfiVergabeVonAufträgen</vt:lpstr>
      <vt:lpstr>feldProjektstart</vt:lpstr>
      <vt:lpstr>feldRechtspersönlichkeit</vt:lpstr>
      <vt:lpstr>feldSonstigesBasisdaten</vt:lpstr>
      <vt:lpstr>feldStadt</vt:lpstr>
      <vt:lpstr>feldStraße</vt:lpstr>
      <vt:lpstr>feldTitel</vt:lpstr>
      <vt:lpstr>feldVerbreitungsstrategie</vt:lpstr>
      <vt:lpstr>feldVerbreitungsstrategieNetzwerk</vt:lpstr>
      <vt:lpstr>feldVersionsnummer</vt:lpstr>
      <vt:lpstr>feldWeitereAnlagen10Bestätigung</vt:lpstr>
      <vt:lpstr>feldWeitereAnlagen11Bestätigung</vt:lpstr>
      <vt:lpstr>feldWeitereAnlagen12Bestätigung</vt:lpstr>
      <vt:lpstr>feldWeitereAnlagen1Bestätigung</vt:lpstr>
      <vt:lpstr>feldWeitereAnlagen2Bestätigung</vt:lpstr>
      <vt:lpstr>feldWeitereAnlagen3Bestätigung</vt:lpstr>
      <vt:lpstr>feldWeitereAnlagen4Bestätigung</vt:lpstr>
      <vt:lpstr>feldWeitereAnlagen5Bestätigung</vt:lpstr>
      <vt:lpstr>feldWeitereAnlagen6Bestätigung</vt:lpstr>
      <vt:lpstr>feldWeitereAnlagen7Bestätigung</vt:lpstr>
      <vt:lpstr>feldWeitereAnlagen8Bestätigung</vt:lpstr>
      <vt:lpstr>feldWeitereAnlagen9Bestätigung</vt:lpstr>
      <vt:lpstr>feldWohlfahrtsverband</vt:lpstr>
      <vt:lpstr>feldZeitplanPlanungsleistungen</vt:lpstr>
      <vt:lpstr>feldZieleMaßnahmen</vt:lpstr>
      <vt:lpstr>listAnlagenStatus</vt:lpstr>
      <vt:lpstr>listAntragsstellerArt</vt:lpstr>
      <vt:lpstr>listArtAntragsstellerFSP3</vt:lpstr>
      <vt:lpstr>listBelastung</vt:lpstr>
      <vt:lpstr>listBundesländer</vt:lpstr>
      <vt:lpstr>listEigentumsverhältnisse</vt:lpstr>
      <vt:lpstr>listEinrichtungArt</vt:lpstr>
      <vt:lpstr>listFortschrittsmatrix</vt:lpstr>
      <vt:lpstr>listFortschrittsmatrixFSP3</vt:lpstr>
      <vt:lpstr>listGeographischeAusdehnung</vt:lpstr>
      <vt:lpstr>listJaNein</vt:lpstr>
      <vt:lpstr>listNetzwerkart</vt:lpstr>
      <vt:lpstr>listRessourcenplanAnlage</vt:lpstr>
      <vt:lpstr>listRessourcenplanPosition</vt:lpstr>
      <vt:lpstr>listRessourcenplanPositionÖA</vt:lpstr>
      <vt:lpstr>listTrägerArt</vt:lpstr>
      <vt:lpstr>listVerbreitungskanäle</vt:lpstr>
      <vt:lpstr>listWeitereAnlagenStatus</vt:lpstr>
      <vt:lpstr>listWohlfahrtverbände</vt:lpstr>
      <vt:lpstr>listWohlfahrtverbändeOhneNein</vt:lpstr>
    </vt:vector>
  </TitlesOfParts>
  <Company>Zukunft – Umwelt – Gesellschaft (ZUG)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AnpaSo VHB FSP2</dc:title>
  <dc:creator>Christofer Edding</dc:creator>
  <cp:lastModifiedBy>Anneke Ewert</cp:lastModifiedBy>
  <cp:lastPrinted>2023-03-23T17:09:55Z</cp:lastPrinted>
  <dcterms:created xsi:type="dcterms:W3CDTF">2021-11-23T10:30:42Z</dcterms:created>
  <dcterms:modified xsi:type="dcterms:W3CDTF">2024-08-28T07:00:48Z</dcterms:modified>
</cp:coreProperties>
</file>